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240" yWindow="465" windowWidth="20115" windowHeight="7500" activeTab="0"/>
  </bookViews>
  <sheets>
    <sheet name="Hoja1" sheetId="1" r:id="rId1"/>
  </sheets>
  <definedNames>
    <definedName name="_xlnm.Print_Area" localSheetId="0">'Hoja1'!$A$1:$H$174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<sst xmlns="http://schemas.openxmlformats.org/spreadsheetml/2006/main" count="125" uniqueCount="95">
  <si>
    <t>Primer autor</t>
  </si>
  <si>
    <t>Segundo autor</t>
  </si>
  <si>
    <t>Otras posiciones</t>
  </si>
  <si>
    <r>
      <t>1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Decil</t>
    </r>
  </si>
  <si>
    <t>5 puntos/artículo</t>
  </si>
  <si>
    <t>4 puntos/artículo</t>
  </si>
  <si>
    <t>3 puntos/artículo</t>
  </si>
  <si>
    <r>
      <t>1</t>
    </r>
    <r>
      <rPr>
        <b/>
        <vertAlign val="superscript"/>
        <sz val="11"/>
        <color indexed="8"/>
        <rFont val="Arial"/>
        <family val="2"/>
      </rPr>
      <t xml:space="preserve">er </t>
    </r>
    <r>
      <rPr>
        <b/>
        <sz val="11"/>
        <color indexed="8"/>
        <rFont val="Arial"/>
        <family val="2"/>
      </rPr>
      <t>Cuartil</t>
    </r>
  </si>
  <si>
    <t>2 puntos/artículo</t>
  </si>
  <si>
    <t>2° Cuartil</t>
  </si>
  <si>
    <t>1 puntos/artículo</t>
  </si>
  <si>
    <r>
      <t>3</t>
    </r>
    <r>
      <rPr>
        <b/>
        <vertAlign val="superscript"/>
        <sz val="11"/>
        <color indexed="8"/>
        <rFont val="Arial"/>
        <family val="2"/>
      </rPr>
      <t>er</t>
    </r>
    <r>
      <rPr>
        <b/>
        <sz val="11"/>
        <color indexed="8"/>
        <rFont val="Arial"/>
        <family val="2"/>
      </rPr>
      <t xml:space="preserve"> Cuartil</t>
    </r>
  </si>
  <si>
    <t>0,5 puntos/artículo</t>
  </si>
  <si>
    <t>4° Cuartil</t>
  </si>
  <si>
    <t>0,25 puntos/artículo</t>
  </si>
  <si>
    <t>Total Puntos</t>
  </si>
  <si>
    <t>Número de Publicaciones</t>
  </si>
  <si>
    <t>a) Revistas no indexadas nacionales e internacionales, 0,15 puntos/trabajo.</t>
  </si>
  <si>
    <t>e) Trabajos bibliográficos o de divulgación: hasta 0,1 puntos por trabajo, con máximo de 1 punto</t>
  </si>
  <si>
    <t>b) Libros publicados: hasta 5 puntos/libro, según calidad de la editorial.</t>
  </si>
  <si>
    <r>
      <t>c)</t>
    </r>
    <r>
      <rPr>
        <b/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Libros editados: hasta 2,5 puntos/libro, según calidad de la editorial.</t>
    </r>
  </si>
  <si>
    <t>d) Capítulos de libros: proporcionalmente y según calidad de la editorial, con máximo de 0,75 puntos/capítulo, hasta un máximo total de 5 puntos.</t>
  </si>
  <si>
    <t>Comunicaciones póster en Congresos Nacionales 0,025 puntos/comunicación</t>
  </si>
  <si>
    <r>
      <t>Comunicaciones orale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en Congresos Nacionale</t>
    </r>
    <r>
      <rPr>
        <b/>
        <sz val="12"/>
        <color indexed="63"/>
        <rFont val="Arial"/>
        <family val="2"/>
      </rPr>
      <t>s 0,05 puntos/comunicación</t>
    </r>
  </si>
  <si>
    <r>
      <t>Comunicaciones póster en Congre</t>
    </r>
    <r>
      <rPr>
        <b/>
        <sz val="12"/>
        <color indexed="63"/>
        <rFont val="Arial"/>
        <family val="2"/>
      </rPr>
      <t>s</t>
    </r>
    <r>
      <rPr>
        <b/>
        <sz val="12"/>
        <color indexed="8"/>
        <rFont val="Arial"/>
        <family val="2"/>
      </rPr>
      <t>os Internacionales 0,10 puntos/comunicación</t>
    </r>
  </si>
  <si>
    <r>
      <t xml:space="preserve">Comunicaciones orales en </t>
    </r>
    <r>
      <rPr>
        <b/>
        <sz val="12"/>
        <color indexed="63"/>
        <rFont val="Arial"/>
        <family val="2"/>
      </rPr>
      <t>C</t>
    </r>
    <r>
      <rPr>
        <b/>
        <sz val="12"/>
        <color indexed="8"/>
        <rFont val="Arial"/>
        <family val="2"/>
      </rPr>
      <t>ongresos Internacionales 0,15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</si>
  <si>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Nacionale</t>
    </r>
    <r>
      <rPr>
        <b/>
        <sz val="12"/>
        <color indexed="63"/>
        <rFont val="Arial"/>
        <family val="2"/>
      </rPr>
      <t>s 0,25 puntos/comunicación</t>
    </r>
  </si>
  <si>
    <r>
      <t>Ponencias por invitación en Congreso</t>
    </r>
    <r>
      <rPr>
        <b/>
        <sz val="12"/>
        <color indexed="63"/>
        <rFont val="Arial"/>
        <family val="2"/>
      </rPr>
      <t xml:space="preserve">s </t>
    </r>
    <r>
      <rPr>
        <b/>
        <sz val="12"/>
        <color indexed="8"/>
        <rFont val="Arial"/>
        <family val="2"/>
      </rPr>
      <t>Internacionale</t>
    </r>
    <r>
      <rPr>
        <b/>
        <sz val="12"/>
        <color indexed="63"/>
        <rFont val="Arial"/>
        <family val="2"/>
      </rPr>
      <t>s 0,50 puntos/comunicación</t>
    </r>
  </si>
  <si>
    <t>1.3. Participación en proyectos de investigación</t>
  </si>
  <si>
    <t>1.4. Participación en contratos de investigación</t>
  </si>
  <si>
    <t>NOMBRE Y APELLIDOS</t>
  </si>
  <si>
    <t>NIF</t>
  </si>
  <si>
    <t>1.5. Patentes</t>
  </si>
  <si>
    <t>Restringidas o modelo de utilidad</t>
  </si>
  <si>
    <t>MODALIDAD 5. CONTRATOS POSTDOCTORALES</t>
  </si>
  <si>
    <t>Vicerrectorado de Investigación</t>
  </si>
  <si>
    <t>Número</t>
  </si>
  <si>
    <t>Ámbito nacional 1 punto/patente</t>
  </si>
  <si>
    <t>Ámbito mundial 2 puntos/patente</t>
  </si>
  <si>
    <t>En explotación</t>
  </si>
  <si>
    <t>Ámbito mundial 3 puntos/patente</t>
  </si>
  <si>
    <t xml:space="preserve">Apartado 1: Actividad Investigadora y de Transferencia </t>
  </si>
  <si>
    <t>1.1. Publicaciones</t>
  </si>
  <si>
    <t xml:space="preserve">TOTAL APARTADO  1 : Actividad Investigadora y de Transferencia </t>
  </si>
  <si>
    <t>Apartado 2: Otros méritos</t>
  </si>
  <si>
    <t>TOTAL  1.5 PATENTES</t>
  </si>
  <si>
    <t>TOTAL A 1.3 PARTICIPACIÓN EN PROYECTOS DE INVESTIGACIÓN</t>
  </si>
  <si>
    <t>TOTAL 1.2 CONTRIBUCIONES A CONGRESOS</t>
  </si>
  <si>
    <t>TOTAL 1.1 PUBLICACIONES</t>
  </si>
  <si>
    <t>TOTAL  2.1 PREMIOS</t>
  </si>
  <si>
    <t>2.1. Premios</t>
  </si>
  <si>
    <t>De Investigación*: 7 puntos Internacional.</t>
  </si>
  <si>
    <t>De Investigación*: 6 puntos Nacional</t>
  </si>
  <si>
    <t>Extraordinario de Doctorado: 5 puntos Nacional</t>
  </si>
  <si>
    <t>De reconocimiento académico: 3 puntos Nacional</t>
  </si>
  <si>
    <t>De Investigación*: 5 puntos UCO</t>
  </si>
  <si>
    <t>* no se considerarán los premios en presentaciones a congresos</t>
  </si>
  <si>
    <t>IMPRESO DE AUTO-EVALUACIÓN</t>
  </si>
  <si>
    <t>2.2. Doctorado</t>
  </si>
  <si>
    <t>Con mención internacional (5 puntos)</t>
  </si>
  <si>
    <t>En cotutela (10 puntos).</t>
  </si>
  <si>
    <t>TOTAL  2.2 DOCTORADO</t>
  </si>
  <si>
    <t>2.3. Becas/Contratos</t>
  </si>
  <si>
    <t>Años</t>
  </si>
  <si>
    <t>TOTAL  2.3 Becas/Contratos</t>
  </si>
  <si>
    <t>2.4. Estancias en centros de investigación</t>
  </si>
  <si>
    <t>Nacionales 1 punto/año *</t>
  </si>
  <si>
    <t xml:space="preserve">Internacionales 2 puntos/año ** </t>
  </si>
  <si>
    <t>* Para duraciones inferiores a un año se computará proporcionalmente</t>
  </si>
  <si>
    <t>** no computando las correspondientes para la obtención del grado de mención internacional de la tesis doctoral</t>
  </si>
  <si>
    <t xml:space="preserve">En Córdoba a </t>
  </si>
  <si>
    <t>Fdo.-</t>
  </si>
  <si>
    <t>HOJA 3 DE 3</t>
  </si>
  <si>
    <t>HOJA 2 DE 3</t>
  </si>
  <si>
    <t>1.2. Contribuciones a congresos</t>
  </si>
  <si>
    <t>HOJA 1 DE 3</t>
  </si>
  <si>
    <t>TOTAL  2.4 Estancias en centros de investigación</t>
  </si>
  <si>
    <t>TOTAL APARTADO  2 : Otros méritos</t>
  </si>
  <si>
    <t>TOTAL PUNTUACIÓN OBTENIDA (1)+(2)</t>
  </si>
  <si>
    <t>Importe del contrato entre 50.000,00-100.000,00 € 1,5 puntos/contrato</t>
  </si>
  <si>
    <t>Importe del contrato &lt; 50.000,00  € 0,5 puntos/contrato</t>
  </si>
  <si>
    <t>Importe del contrato &gt; 100.000,00 € 3 puntos/contrato</t>
  </si>
  <si>
    <t>Proyecto Autonómico 1,5 puntos/proyecto</t>
  </si>
  <si>
    <t>Proyecto Nacional 3 puntos/proyecto</t>
  </si>
  <si>
    <t>Proyecto Internacional 6 puntos/proyecto</t>
  </si>
  <si>
    <t>TOTAL 1.4 PARTICIPACIÓN EN CONTRATOS DE INVESTIGACIÓN</t>
  </si>
  <si>
    <t>Becas FPI, FPU, Excelencia y FPDI de JA, Marie Curie 2 puntos/año</t>
  </si>
  <si>
    <t>Si lo tiene ponga 1</t>
  </si>
  <si>
    <t>© Servicio de Gestión de Investigación</t>
  </si>
  <si>
    <t>DIRIGIDO AL SR. DIRECTOR ADJUNTO DEL VICERRECTORADO DE INVESTIGACIÓN</t>
  </si>
  <si>
    <t>Ámbito europeo 1,5 puntos/patente</t>
  </si>
  <si>
    <t>Ámbito europeo 2,5 puntos/patente</t>
  </si>
  <si>
    <t>Ámbito nacional 2 puntos/patente</t>
  </si>
  <si>
    <t>De reconocimiento académico:  1 punto UCO</t>
  </si>
  <si>
    <t>Extraordinario de Doctorado: 2 punto UCO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</si>
</sst>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3"/>
      <color indexed="8"/>
      <name val="Calibri"/>
      <family val="2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6" fillId="33" borderId="15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/>
    </xf>
    <xf numFmtId="0" fontId="0" fillId="35" borderId="15" xfId="0" applyFill="1" applyBorder="1" applyAlignment="1">
      <alignment/>
    </xf>
    <xf numFmtId="2" fontId="8" fillId="35" borderId="16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/>
    </xf>
    <xf numFmtId="0" fontId="19" fillId="36" borderId="15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3" fillId="0" borderId="12" xfId="0" applyFont="1" applyBorder="1" applyAlignment="1" applyProtection="1">
      <alignment horizontal="center" vertical="center" wrapText="1"/>
      <protection hidden="1"/>
    </xf>
    <xf numFmtId="2" fontId="8" fillId="35" borderId="16" xfId="0" applyNumberFormat="1" applyFont="1" applyFill="1" applyBorder="1" applyAlignment="1" applyProtection="1">
      <alignment horizontal="center"/>
      <protection hidden="1"/>
    </xf>
    <xf numFmtId="2" fontId="22" fillId="36" borderId="16" xfId="0" applyNumberFormat="1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2" fontId="20" fillId="33" borderId="16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4" xfId="0" applyFont="1" applyBorder="1" applyAlignment="1">
      <alignment horizontal="center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762000</xdr:colOff>
      <xdr:row>4</xdr:row>
      <xdr:rowOff>47625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0</xdr:row>
      <xdr:rowOff>19050</xdr:rowOff>
    </xdr:from>
    <xdr:to>
      <xdr:col>8</xdr:col>
      <xdr:colOff>19050</xdr:colOff>
      <xdr:row>1</xdr:row>
      <xdr:rowOff>171450</xdr:rowOff>
    </xdr:to>
    <xdr:sp>
      <xdr:nvSpPr>
        <xdr:cNvPr id="2" name="4 Rectángulo"/>
        <xdr:cNvSpPr>
          <a:spLocks/>
        </xdr:cNvSpPr>
      </xdr:nvSpPr>
      <xdr:spPr>
        <a:xfrm>
          <a:off x="7477125" y="19050"/>
          <a:ext cx="1400175" cy="342900"/>
        </a:xfrm>
        <a:prstGeom prst="rect">
          <a:avLst/>
        </a:prstGeom>
        <a:solidFill>
          <a:srgbClr val="002060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M5.1.AII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2</xdr:col>
      <xdr:colOff>9525</xdr:colOff>
      <xdr:row>4</xdr:row>
      <xdr:rowOff>0</xdr:rowOff>
    </xdr:to>
    <xdr:sp>
      <xdr:nvSpPr>
        <xdr:cNvPr id="3" name="6 Conector recto"/>
        <xdr:cNvSpPr>
          <a:spLocks/>
        </xdr:cNvSpPr>
      </xdr:nvSpPr>
      <xdr:spPr>
        <a:xfrm>
          <a:off x="28575" y="828675"/>
          <a:ext cx="1952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137</xdr:row>
      <xdr:rowOff>114300</xdr:rowOff>
    </xdr:from>
    <xdr:to>
      <xdr:col>7</xdr:col>
      <xdr:colOff>523875</xdr:colOff>
      <xdr:row>162</xdr:row>
      <xdr:rowOff>9525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0346650"/>
          <a:ext cx="79057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85725</xdr:rowOff>
    </xdr:from>
    <xdr:to>
      <xdr:col>3</xdr:col>
      <xdr:colOff>666750</xdr:colOff>
      <xdr:row>4</xdr:row>
      <xdr:rowOff>85725</xdr:rowOff>
    </xdr:to>
    <xdr:pic>
      <xdr:nvPicPr>
        <xdr:cNvPr id="5" name="Imagen 1" descr="logosantand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504825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4"/>
  <sheetViews>
    <sheetView windowProtection="1" showGridLines="0" tabSelected="1" zoomScale="136" zoomScaleNormal="136" zoomScalePageLayoutView="0" workbookViewId="0" topLeftCell="A1">
      <selection activeCell="D4" sqref="D4"/>
    </sheetView>
  </sheetViews>
  <sheetFormatPr defaultColWidth="11.421875" defaultRowHeight="15"/>
  <cols>
    <col min="2" max="2" width="18.140625" style="0" customWidth="1"/>
    <col min="3" max="3" width="17.8515625" style="0" customWidth="1"/>
    <col min="4" max="4" width="15.421875" style="0" customWidth="1"/>
    <col min="5" max="5" width="18.7109375" style="0" customWidth="1"/>
    <col min="6" max="6" width="15.421875" style="0" customWidth="1"/>
    <col min="7" max="7" width="20.421875" style="0" customWidth="1"/>
    <col min="8" max="8" width="15.421875" style="0" customWidth="1"/>
  </cols>
  <sheetData>
    <row r="2" ht="18" customHeight="1"/>
    <row r="3" spans="6:8" ht="17.25">
      <c r="F3" s="63" t="s">
        <v>34</v>
      </c>
      <c r="G3" s="64"/>
      <c r="H3" s="65"/>
    </row>
    <row r="4" spans="6:8" ht="15">
      <c r="F4" s="33"/>
      <c r="G4" s="9"/>
      <c r="H4" s="34"/>
    </row>
    <row r="5" spans="1:8" ht="18.75">
      <c r="A5" s="66" t="s">
        <v>35</v>
      </c>
      <c r="B5" s="66"/>
      <c r="F5" s="60" t="s">
        <v>57</v>
      </c>
      <c r="G5" s="61"/>
      <c r="H5" s="62"/>
    </row>
    <row r="6" ht="15.75" thickBot="1"/>
    <row r="7" spans="1:8" ht="21.75" customHeight="1" thickBot="1">
      <c r="A7" s="12" t="s">
        <v>30</v>
      </c>
      <c r="C7" s="70"/>
      <c r="D7" s="71"/>
      <c r="E7" s="71"/>
      <c r="F7" s="72"/>
      <c r="G7" s="13" t="s">
        <v>31</v>
      </c>
      <c r="H7" s="36"/>
    </row>
    <row r="9" spans="1:8" ht="26.25">
      <c r="A9" s="22" t="s">
        <v>41</v>
      </c>
      <c r="B9" s="20"/>
      <c r="C9" s="20"/>
      <c r="D9" s="20"/>
      <c r="E9" s="20"/>
      <c r="F9" s="20"/>
      <c r="G9" s="20"/>
      <c r="H9" s="21"/>
    </row>
    <row r="11" ht="23.25">
      <c r="A11" s="6" t="s">
        <v>42</v>
      </c>
    </row>
    <row r="12" ht="15.75" thickBot="1"/>
    <row r="13" spans="1:8" ht="31.5" customHeight="1" thickBot="1">
      <c r="A13" s="23"/>
      <c r="B13" s="24" t="s">
        <v>16</v>
      </c>
      <c r="C13" s="25" t="s">
        <v>0</v>
      </c>
      <c r="D13" s="24" t="s">
        <v>16</v>
      </c>
      <c r="E13" s="25" t="s">
        <v>1</v>
      </c>
      <c r="F13" s="24" t="s">
        <v>16</v>
      </c>
      <c r="G13" s="25" t="s">
        <v>2</v>
      </c>
      <c r="H13" s="24" t="s">
        <v>15</v>
      </c>
    </row>
    <row r="14" spans="1:8" ht="18" thickBot="1">
      <c r="A14" s="2" t="s">
        <v>3</v>
      </c>
      <c r="B14" s="35"/>
      <c r="C14" s="3" t="s">
        <v>4</v>
      </c>
      <c r="D14" s="35"/>
      <c r="E14" s="3" t="s">
        <v>5</v>
      </c>
      <c r="F14" s="35"/>
      <c r="G14" s="3" t="s">
        <v>6</v>
      </c>
      <c r="H14" s="38">
        <f>B14*5+D14*4+F14*3</f>
        <v>0</v>
      </c>
    </row>
    <row r="15" spans="1:8" ht="18" thickBot="1">
      <c r="A15" s="2" t="s">
        <v>7</v>
      </c>
      <c r="B15" s="35"/>
      <c r="C15" s="3" t="s">
        <v>5</v>
      </c>
      <c r="D15" s="35"/>
      <c r="E15" s="3" t="s">
        <v>6</v>
      </c>
      <c r="F15" s="35"/>
      <c r="G15" s="3" t="s">
        <v>8</v>
      </c>
      <c r="H15" s="38">
        <f>B15*4+D15*3+F15*2</f>
        <v>0</v>
      </c>
    </row>
    <row r="16" spans="1:8" ht="15.75" thickBot="1">
      <c r="A16" s="2" t="s">
        <v>9</v>
      </c>
      <c r="B16" s="35"/>
      <c r="C16" s="3" t="s">
        <v>6</v>
      </c>
      <c r="D16" s="35"/>
      <c r="E16" s="3" t="s">
        <v>8</v>
      </c>
      <c r="F16" s="35"/>
      <c r="G16" s="3" t="s">
        <v>10</v>
      </c>
      <c r="H16" s="38">
        <f>B16*3+D16*2+F16*1</f>
        <v>0</v>
      </c>
    </row>
    <row r="17" spans="1:8" ht="18" thickBot="1">
      <c r="A17" s="2" t="s">
        <v>11</v>
      </c>
      <c r="B17" s="35"/>
      <c r="C17" s="3" t="s">
        <v>8</v>
      </c>
      <c r="D17" s="35"/>
      <c r="E17" s="3" t="s">
        <v>10</v>
      </c>
      <c r="F17" s="35"/>
      <c r="G17" s="3" t="s">
        <v>12</v>
      </c>
      <c r="H17" s="38">
        <f>B17*2+D17*1+F17*0.5</f>
        <v>0</v>
      </c>
    </row>
    <row r="18" spans="1:8" ht="15.75" thickBot="1">
      <c r="A18" s="2" t="s">
        <v>13</v>
      </c>
      <c r="B18" s="35"/>
      <c r="C18" s="3" t="s">
        <v>10</v>
      </c>
      <c r="D18" s="35"/>
      <c r="E18" s="3" t="s">
        <v>12</v>
      </c>
      <c r="F18" s="35"/>
      <c r="G18" s="3" t="s">
        <v>14</v>
      </c>
      <c r="H18" s="38">
        <f>B18*1+D18*0.5+F18*0.25</f>
        <v>0</v>
      </c>
    </row>
    <row r="19" ht="15.75" thickBot="1"/>
    <row r="20" spans="7:8" ht="15.75" thickBot="1">
      <c r="G20" s="1" t="s">
        <v>36</v>
      </c>
      <c r="H20" s="4" t="s">
        <v>15</v>
      </c>
    </row>
    <row r="21" spans="1:8" ht="18.75" customHeight="1" thickBot="1">
      <c r="A21" s="44" t="s">
        <v>17</v>
      </c>
      <c r="B21" s="45"/>
      <c r="C21" s="45"/>
      <c r="D21" s="45"/>
      <c r="E21" s="45"/>
      <c r="F21" s="46"/>
      <c r="G21" s="35"/>
      <c r="H21" s="38">
        <f>G21*0.15</f>
        <v>0</v>
      </c>
    </row>
    <row r="22" spans="1:8" ht="18.75" customHeight="1" thickBot="1">
      <c r="A22" s="44" t="s">
        <v>19</v>
      </c>
      <c r="B22" s="45"/>
      <c r="C22" s="45"/>
      <c r="D22" s="45"/>
      <c r="E22" s="45"/>
      <c r="F22" s="46"/>
      <c r="G22" s="35"/>
      <c r="H22" s="38">
        <f>G22*5</f>
        <v>0</v>
      </c>
    </row>
    <row r="23" spans="1:8" ht="18.75" customHeight="1" thickBot="1">
      <c r="A23" s="44" t="s">
        <v>20</v>
      </c>
      <c r="B23" s="45"/>
      <c r="C23" s="45"/>
      <c r="D23" s="45"/>
      <c r="E23" s="45"/>
      <c r="F23" s="46"/>
      <c r="G23" s="35"/>
      <c r="H23" s="38">
        <f>G23*2.5</f>
        <v>0</v>
      </c>
    </row>
    <row r="24" spans="1:8" ht="32.25" customHeight="1" thickBot="1">
      <c r="A24" s="67" t="s">
        <v>21</v>
      </c>
      <c r="B24" s="68"/>
      <c r="C24" s="68"/>
      <c r="D24" s="68"/>
      <c r="E24" s="68"/>
      <c r="F24" s="69"/>
      <c r="G24" s="35"/>
      <c r="H24" s="38">
        <f>IF(G24*0.75&lt;=5,G24*0.75,5)</f>
        <v>0</v>
      </c>
    </row>
    <row r="25" spans="1:8" ht="28.5" customHeight="1" thickBot="1">
      <c r="A25" s="67" t="s">
        <v>18</v>
      </c>
      <c r="B25" s="68"/>
      <c r="C25" s="68"/>
      <c r="D25" s="68"/>
      <c r="E25" s="68"/>
      <c r="F25" s="69"/>
      <c r="G25" s="35"/>
      <c r="H25" s="38">
        <f>IF(G25*0.1&lt;=1,G25*0.1,1)</f>
        <v>0</v>
      </c>
    </row>
    <row r="27" spans="3:8" ht="18.75">
      <c r="C27" s="26" t="s">
        <v>48</v>
      </c>
      <c r="D27" s="27"/>
      <c r="E27" s="27"/>
      <c r="F27" s="27"/>
      <c r="G27" s="27"/>
      <c r="H27" s="39">
        <f>IF(SUM(H14:H25)&lt;=20,SUM(H14:H25),20)</f>
        <v>0</v>
      </c>
    </row>
    <row r="28" spans="5:8" ht="18.75">
      <c r="E28" s="8"/>
      <c r="F28" s="9"/>
      <c r="G28" s="9"/>
      <c r="H28" s="10"/>
    </row>
    <row r="29" spans="1:8" ht="24" thickBot="1">
      <c r="A29" s="6" t="s">
        <v>74</v>
      </c>
      <c r="E29" s="8"/>
      <c r="F29" s="9"/>
      <c r="G29" s="9"/>
      <c r="H29" s="10"/>
    </row>
    <row r="30" spans="7:8" ht="15.75" thickBot="1">
      <c r="G30" s="29" t="s">
        <v>36</v>
      </c>
      <c r="H30" s="24" t="s">
        <v>15</v>
      </c>
    </row>
    <row r="31" spans="1:8" ht="18.75" customHeight="1" thickBot="1">
      <c r="A31" s="44" t="s">
        <v>22</v>
      </c>
      <c r="B31" s="45"/>
      <c r="C31" s="45"/>
      <c r="D31" s="45"/>
      <c r="E31" s="45"/>
      <c r="F31" s="46"/>
      <c r="G31" s="35"/>
      <c r="H31" s="38">
        <f>G31*0.025</f>
        <v>0</v>
      </c>
    </row>
    <row r="32" spans="1:8" ht="18.75" customHeight="1" thickBot="1">
      <c r="A32" s="44" t="s">
        <v>23</v>
      </c>
      <c r="B32" s="45"/>
      <c r="C32" s="45"/>
      <c r="D32" s="45"/>
      <c r="E32" s="45"/>
      <c r="F32" s="46"/>
      <c r="G32" s="35"/>
      <c r="H32" s="38">
        <f>G32*0.05</f>
        <v>0</v>
      </c>
    </row>
    <row r="33" spans="1:8" ht="18.75" customHeight="1" thickBot="1">
      <c r="A33" s="44" t="s">
        <v>24</v>
      </c>
      <c r="B33" s="45"/>
      <c r="C33" s="45"/>
      <c r="D33" s="45"/>
      <c r="E33" s="45"/>
      <c r="F33" s="46"/>
      <c r="G33" s="35"/>
      <c r="H33" s="38">
        <f>G33*0.1</f>
        <v>0</v>
      </c>
    </row>
    <row r="34" spans="1:8" ht="18.75" customHeight="1" thickBot="1">
      <c r="A34" s="44" t="s">
        <v>25</v>
      </c>
      <c r="B34" s="45"/>
      <c r="C34" s="45"/>
      <c r="D34" s="45"/>
      <c r="E34" s="45"/>
      <c r="F34" s="46"/>
      <c r="G34" s="35"/>
      <c r="H34" s="38">
        <f>G34*0.15</f>
        <v>0</v>
      </c>
    </row>
    <row r="35" spans="1:8" ht="18.75" customHeight="1" thickBot="1">
      <c r="A35" s="44" t="s">
        <v>26</v>
      </c>
      <c r="B35" s="45"/>
      <c r="C35" s="45"/>
      <c r="D35" s="45"/>
      <c r="E35" s="45"/>
      <c r="F35" s="46"/>
      <c r="G35" s="35"/>
      <c r="H35" s="38">
        <f>G35*0.25</f>
        <v>0</v>
      </c>
    </row>
    <row r="36" spans="1:8" ht="18.75" customHeight="1" thickBot="1">
      <c r="A36" s="44" t="s">
        <v>27</v>
      </c>
      <c r="B36" s="45"/>
      <c r="C36" s="45"/>
      <c r="D36" s="45"/>
      <c r="E36" s="45"/>
      <c r="F36" s="46"/>
      <c r="G36" s="35"/>
      <c r="H36" s="38">
        <f>G36*0.5</f>
        <v>0</v>
      </c>
    </row>
    <row r="38" spans="3:8" ht="18.75">
      <c r="C38" s="26" t="s">
        <v>47</v>
      </c>
      <c r="D38" s="27"/>
      <c r="E38" s="27"/>
      <c r="F38" s="27"/>
      <c r="G38" s="27"/>
      <c r="H38" s="39">
        <f>IF(SUM(H31:H36)&lt;=5,SUM(H31:H36),5)</f>
        <v>0</v>
      </c>
    </row>
    <row r="41" ht="24" thickBot="1">
      <c r="A41" s="6" t="s">
        <v>28</v>
      </c>
    </row>
    <row r="42" spans="7:8" ht="15.75" thickBot="1">
      <c r="G42" s="29" t="s">
        <v>36</v>
      </c>
      <c r="H42" s="24" t="s">
        <v>15</v>
      </c>
    </row>
    <row r="43" spans="1:8" ht="16.5" thickBot="1">
      <c r="A43" s="44" t="s">
        <v>82</v>
      </c>
      <c r="B43" s="45"/>
      <c r="C43" s="45"/>
      <c r="D43" s="45"/>
      <c r="E43" s="45"/>
      <c r="F43" s="46"/>
      <c r="G43" s="35"/>
      <c r="H43" s="38">
        <f>G43*1.5</f>
        <v>0</v>
      </c>
    </row>
    <row r="44" spans="1:8" ht="16.5" thickBot="1">
      <c r="A44" s="44" t="s">
        <v>83</v>
      </c>
      <c r="B44" s="45"/>
      <c r="C44" s="45"/>
      <c r="D44" s="45"/>
      <c r="E44" s="45"/>
      <c r="F44" s="46"/>
      <c r="G44" s="35"/>
      <c r="H44" s="38">
        <f>G44*3</f>
        <v>0</v>
      </c>
    </row>
    <row r="45" spans="1:8" ht="16.5" thickBot="1">
      <c r="A45" s="44" t="s">
        <v>84</v>
      </c>
      <c r="B45" s="45"/>
      <c r="C45" s="45"/>
      <c r="D45" s="45"/>
      <c r="E45" s="45"/>
      <c r="F45" s="46"/>
      <c r="G45" s="35"/>
      <c r="H45" s="38">
        <f>G45*6</f>
        <v>0</v>
      </c>
    </row>
    <row r="47" spans="3:8" ht="18.75">
      <c r="C47" s="26" t="s">
        <v>46</v>
      </c>
      <c r="D47" s="27"/>
      <c r="E47" s="27"/>
      <c r="F47" s="27"/>
      <c r="G47" s="27"/>
      <c r="H47" s="39">
        <f>SUM(H43:H45)</f>
        <v>0</v>
      </c>
    </row>
    <row r="50" ht="24" thickBot="1">
      <c r="A50" s="6" t="s">
        <v>29</v>
      </c>
    </row>
    <row r="51" spans="7:8" ht="15.75" thickBot="1">
      <c r="G51" s="29" t="s">
        <v>36</v>
      </c>
      <c r="H51" s="24" t="s">
        <v>15</v>
      </c>
    </row>
    <row r="52" spans="1:8" ht="16.5" thickBot="1">
      <c r="A52" s="44" t="s">
        <v>80</v>
      </c>
      <c r="B52" s="45"/>
      <c r="C52" s="45"/>
      <c r="D52" s="45"/>
      <c r="E52" s="45"/>
      <c r="F52" s="46"/>
      <c r="G52" s="35"/>
      <c r="H52" s="38">
        <f>G52*0.5</f>
        <v>0</v>
      </c>
    </row>
    <row r="53" spans="1:8" ht="16.5" thickBot="1">
      <c r="A53" s="44" t="s">
        <v>79</v>
      </c>
      <c r="B53" s="45"/>
      <c r="C53" s="45"/>
      <c r="D53" s="45"/>
      <c r="E53" s="45"/>
      <c r="F53" s="46"/>
      <c r="G53" s="35"/>
      <c r="H53" s="38">
        <f>G53*1.5</f>
        <v>0</v>
      </c>
    </row>
    <row r="54" spans="1:8" ht="16.5" thickBot="1">
      <c r="A54" s="44" t="s">
        <v>81</v>
      </c>
      <c r="B54" s="45"/>
      <c r="C54" s="45"/>
      <c r="D54" s="45"/>
      <c r="E54" s="45"/>
      <c r="F54" s="46"/>
      <c r="G54" s="35"/>
      <c r="H54" s="38">
        <f>G54*3</f>
        <v>0</v>
      </c>
    </row>
    <row r="57" spans="3:8" ht="18.75">
      <c r="C57" s="26" t="s">
        <v>85</v>
      </c>
      <c r="D57" s="27"/>
      <c r="E57" s="27"/>
      <c r="F57" s="27"/>
      <c r="G57" s="27"/>
      <c r="H57" s="39">
        <f>SUM(H52:H54)</f>
        <v>0</v>
      </c>
    </row>
    <row r="59" ht="15">
      <c r="H59" s="5" t="s">
        <v>75</v>
      </c>
    </row>
    <row r="60" ht="23.25">
      <c r="A60" s="6" t="s">
        <v>32</v>
      </c>
    </row>
    <row r="62" ht="21" thickBot="1">
      <c r="A62" s="14" t="s">
        <v>33</v>
      </c>
    </row>
    <row r="63" spans="7:8" ht="15.75" thickBot="1">
      <c r="G63" s="29" t="s">
        <v>36</v>
      </c>
      <c r="H63" s="24" t="s">
        <v>15</v>
      </c>
    </row>
    <row r="64" spans="1:8" ht="16.5" thickBot="1">
      <c r="A64" s="44" t="s">
        <v>37</v>
      </c>
      <c r="B64" s="45"/>
      <c r="C64" s="45"/>
      <c r="D64" s="45"/>
      <c r="E64" s="45"/>
      <c r="F64" s="46"/>
      <c r="G64" s="35"/>
      <c r="H64" s="38">
        <f>G64*1</f>
        <v>0</v>
      </c>
    </row>
    <row r="65" spans="1:8" ht="16.5" thickBot="1">
      <c r="A65" s="44" t="s">
        <v>90</v>
      </c>
      <c r="B65" s="45"/>
      <c r="C65" s="45"/>
      <c r="D65" s="45"/>
      <c r="E65" s="45"/>
      <c r="F65" s="46"/>
      <c r="G65" s="35"/>
      <c r="H65" s="38">
        <f>G65*1.5</f>
        <v>0</v>
      </c>
    </row>
    <row r="66" spans="1:8" ht="16.5" thickBot="1">
      <c r="A66" s="44" t="s">
        <v>38</v>
      </c>
      <c r="B66" s="45"/>
      <c r="C66" s="45"/>
      <c r="D66" s="45"/>
      <c r="E66" s="45"/>
      <c r="F66" s="46"/>
      <c r="G66" s="35"/>
      <c r="H66" s="38">
        <f>G66*2</f>
        <v>0</v>
      </c>
    </row>
    <row r="68" ht="21" thickBot="1">
      <c r="A68" s="14" t="s">
        <v>39</v>
      </c>
    </row>
    <row r="69" spans="7:8" ht="15.75" thickBot="1">
      <c r="G69" s="29" t="s">
        <v>36</v>
      </c>
      <c r="H69" s="24" t="s">
        <v>15</v>
      </c>
    </row>
    <row r="70" spans="1:8" ht="16.5" thickBot="1">
      <c r="A70" s="44" t="s">
        <v>92</v>
      </c>
      <c r="B70" s="45"/>
      <c r="C70" s="45"/>
      <c r="D70" s="45"/>
      <c r="E70" s="45"/>
      <c r="F70" s="46"/>
      <c r="G70" s="35"/>
      <c r="H70" s="38">
        <f>G70*2</f>
        <v>0</v>
      </c>
    </row>
    <row r="71" spans="1:8" ht="16.5" thickBot="1">
      <c r="A71" s="44" t="s">
        <v>91</v>
      </c>
      <c r="B71" s="45"/>
      <c r="C71" s="45"/>
      <c r="D71" s="45"/>
      <c r="E71" s="45"/>
      <c r="F71" s="46"/>
      <c r="G71" s="35"/>
      <c r="H71" s="38">
        <f>G71*2.5</f>
        <v>0</v>
      </c>
    </row>
    <row r="72" spans="1:8" ht="16.5" thickBot="1">
      <c r="A72" s="44" t="s">
        <v>40</v>
      </c>
      <c r="B72" s="45"/>
      <c r="C72" s="45"/>
      <c r="D72" s="45"/>
      <c r="E72" s="45"/>
      <c r="F72" s="46"/>
      <c r="G72" s="35"/>
      <c r="H72" s="38">
        <f>G72*3</f>
        <v>0</v>
      </c>
    </row>
    <row r="74" spans="3:8" ht="18.75">
      <c r="C74" s="26" t="s">
        <v>45</v>
      </c>
      <c r="D74" s="27"/>
      <c r="E74" s="27"/>
      <c r="F74" s="27"/>
      <c r="G74" s="27"/>
      <c r="H74" s="39">
        <f>IF(SUM(H64:H72)&lt;=12,SUM(H64:H72),12)</f>
        <v>0</v>
      </c>
    </row>
    <row r="76" spans="1:8" ht="18">
      <c r="A76" s="30" t="s">
        <v>43</v>
      </c>
      <c r="B76" s="31"/>
      <c r="C76" s="31"/>
      <c r="D76" s="31"/>
      <c r="E76" s="31"/>
      <c r="F76" s="31"/>
      <c r="G76" s="31"/>
      <c r="H76" s="40">
        <f>H74+H57+H47+H27+H38</f>
        <v>0</v>
      </c>
    </row>
    <row r="81" spans="1:8" ht="26.25">
      <c r="A81" s="22" t="s">
        <v>44</v>
      </c>
      <c r="B81" s="20"/>
      <c r="C81" s="20"/>
      <c r="D81" s="20"/>
      <c r="E81" s="20"/>
      <c r="F81" s="20"/>
      <c r="G81" s="20"/>
      <c r="H81" s="21"/>
    </row>
    <row r="83" ht="24" thickBot="1">
      <c r="A83" s="6" t="s">
        <v>50</v>
      </c>
    </row>
    <row r="84" spans="7:8" ht="15.75" thickBot="1">
      <c r="G84" s="29" t="s">
        <v>36</v>
      </c>
      <c r="H84" s="29" t="s">
        <v>15</v>
      </c>
    </row>
    <row r="85" spans="1:8" ht="16.5" thickBot="1">
      <c r="A85" s="44" t="s">
        <v>93</v>
      </c>
      <c r="B85" s="45"/>
      <c r="C85" s="45"/>
      <c r="D85" s="45"/>
      <c r="E85" s="45"/>
      <c r="F85" s="46"/>
      <c r="G85" s="35"/>
      <c r="H85" s="38">
        <f>G85*1</f>
        <v>0</v>
      </c>
    </row>
    <row r="86" spans="1:8" ht="16.5" thickBot="1">
      <c r="A86" s="44" t="s">
        <v>94</v>
      </c>
      <c r="B86" s="45"/>
      <c r="C86" s="45"/>
      <c r="D86" s="45"/>
      <c r="E86" s="45"/>
      <c r="F86" s="46"/>
      <c r="G86" s="35"/>
      <c r="H86" s="38">
        <f>G86*2</f>
        <v>0</v>
      </c>
    </row>
    <row r="87" spans="1:8" ht="16.5" thickBot="1">
      <c r="A87" s="44" t="s">
        <v>55</v>
      </c>
      <c r="B87" s="45"/>
      <c r="C87" s="45"/>
      <c r="D87" s="45"/>
      <c r="E87" s="45"/>
      <c r="F87" s="46"/>
      <c r="G87" s="35"/>
      <c r="H87" s="38">
        <f>G87*5</f>
        <v>0</v>
      </c>
    </row>
    <row r="88" spans="1:8" ht="15.75" thickBot="1">
      <c r="A88" s="17" t="s">
        <v>56</v>
      </c>
      <c r="B88" s="7"/>
      <c r="C88" s="7"/>
      <c r="D88" s="7"/>
      <c r="E88" s="7"/>
      <c r="F88" s="15"/>
      <c r="G88" s="16"/>
      <c r="H88" s="41"/>
    </row>
    <row r="89" spans="7:8" ht="15.75" thickBot="1">
      <c r="G89" s="29" t="s">
        <v>36</v>
      </c>
      <c r="H89" s="29" t="s">
        <v>15</v>
      </c>
    </row>
    <row r="90" spans="1:8" ht="16.5" thickBot="1">
      <c r="A90" s="44" t="s">
        <v>54</v>
      </c>
      <c r="B90" s="45"/>
      <c r="C90" s="45"/>
      <c r="D90" s="45"/>
      <c r="E90" s="45"/>
      <c r="F90" s="46"/>
      <c r="G90" s="35"/>
      <c r="H90" s="38">
        <f>G90*3</f>
        <v>0</v>
      </c>
    </row>
    <row r="91" spans="1:8" ht="16.5" thickBot="1">
      <c r="A91" s="44" t="s">
        <v>53</v>
      </c>
      <c r="B91" s="45"/>
      <c r="C91" s="45"/>
      <c r="D91" s="45"/>
      <c r="E91" s="45"/>
      <c r="F91" s="46"/>
      <c r="G91" s="35"/>
      <c r="H91" s="38">
        <f>G91*5</f>
        <v>0</v>
      </c>
    </row>
    <row r="92" spans="1:8" ht="16.5" thickBot="1">
      <c r="A92" s="44" t="s">
        <v>52</v>
      </c>
      <c r="B92" s="45"/>
      <c r="C92" s="45"/>
      <c r="D92" s="45"/>
      <c r="E92" s="45"/>
      <c r="F92" s="46"/>
      <c r="G92" s="35"/>
      <c r="H92" s="38">
        <f>G92*6</f>
        <v>0</v>
      </c>
    </row>
    <row r="93" spans="1:8" ht="16.5" thickBot="1">
      <c r="A93" s="44" t="s">
        <v>51</v>
      </c>
      <c r="B93" s="45"/>
      <c r="C93" s="45"/>
      <c r="D93" s="45"/>
      <c r="E93" s="45"/>
      <c r="F93" s="46"/>
      <c r="G93" s="35"/>
      <c r="H93" s="38">
        <f>G93*7</f>
        <v>0</v>
      </c>
    </row>
    <row r="94" ht="15">
      <c r="A94" s="17" t="s">
        <v>56</v>
      </c>
    </row>
    <row r="96" spans="3:8" ht="18.75">
      <c r="C96" s="26" t="s">
        <v>49</v>
      </c>
      <c r="D96" s="27"/>
      <c r="E96" s="27"/>
      <c r="F96" s="27"/>
      <c r="G96" s="27"/>
      <c r="H96" s="39">
        <f>SUM(H85:H93)</f>
        <v>0</v>
      </c>
    </row>
    <row r="98" ht="24" thickBot="1">
      <c r="A98" s="6" t="s">
        <v>58</v>
      </c>
    </row>
    <row r="99" spans="7:8" ht="15.75" thickBot="1">
      <c r="G99" s="29" t="s">
        <v>87</v>
      </c>
      <c r="H99" s="29" t="s">
        <v>15</v>
      </c>
    </row>
    <row r="100" spans="1:8" ht="16.5" thickBot="1">
      <c r="A100" s="44" t="s">
        <v>59</v>
      </c>
      <c r="B100" s="45"/>
      <c r="C100" s="45"/>
      <c r="D100" s="45"/>
      <c r="E100" s="45"/>
      <c r="F100" s="46"/>
      <c r="G100" s="35"/>
      <c r="H100" s="38">
        <f>G100*5</f>
        <v>0</v>
      </c>
    </row>
    <row r="101" spans="1:8" ht="16.5" thickBot="1">
      <c r="A101" s="44" t="s">
        <v>60</v>
      </c>
      <c r="B101" s="45"/>
      <c r="C101" s="45"/>
      <c r="D101" s="45"/>
      <c r="E101" s="45"/>
      <c r="F101" s="46"/>
      <c r="G101" s="35"/>
      <c r="H101" s="38">
        <f>G101*10</f>
        <v>0</v>
      </c>
    </row>
    <row r="103" spans="3:8" ht="18.75">
      <c r="C103" s="26" t="s">
        <v>61</v>
      </c>
      <c r="D103" s="27"/>
      <c r="E103" s="27"/>
      <c r="F103" s="27"/>
      <c r="G103" s="27"/>
      <c r="H103" s="39">
        <f>SUM(H100:H101)</f>
        <v>0</v>
      </c>
    </row>
    <row r="105" ht="24" thickBot="1">
      <c r="A105" s="6" t="s">
        <v>62</v>
      </c>
    </row>
    <row r="106" spans="7:8" ht="15.75" thickBot="1">
      <c r="G106" s="29" t="s">
        <v>63</v>
      </c>
      <c r="H106" s="42" t="s">
        <v>15</v>
      </c>
    </row>
    <row r="107" spans="1:8" ht="16.5" thickBot="1">
      <c r="A107" s="44" t="s">
        <v>86</v>
      </c>
      <c r="B107" s="45"/>
      <c r="C107" s="45"/>
      <c r="D107" s="45"/>
      <c r="E107" s="45"/>
      <c r="F107" s="46"/>
      <c r="G107" s="35"/>
      <c r="H107" s="38">
        <f>G107*2</f>
        <v>0</v>
      </c>
    </row>
    <row r="109" spans="3:8" ht="18.75">
      <c r="C109" s="26" t="s">
        <v>64</v>
      </c>
      <c r="D109" s="27"/>
      <c r="E109" s="27"/>
      <c r="F109" s="27"/>
      <c r="G109" s="27"/>
      <c r="H109" s="28">
        <f>SUM(H107:H107)</f>
        <v>0</v>
      </c>
    </row>
    <row r="110" ht="15">
      <c r="H110" s="5" t="s">
        <v>73</v>
      </c>
    </row>
    <row r="112" ht="24" thickBot="1">
      <c r="A112" s="6" t="s">
        <v>65</v>
      </c>
    </row>
    <row r="113" spans="7:8" ht="15.75" thickBot="1">
      <c r="G113" s="29" t="s">
        <v>63</v>
      </c>
      <c r="H113" s="29" t="s">
        <v>15</v>
      </c>
    </row>
    <row r="114" spans="1:8" ht="16.5" thickBot="1">
      <c r="A114" s="44" t="s">
        <v>66</v>
      </c>
      <c r="B114" s="45"/>
      <c r="C114" s="45"/>
      <c r="D114" s="45"/>
      <c r="E114" s="45"/>
      <c r="F114" s="46"/>
      <c r="G114" s="35"/>
      <c r="H114" s="38">
        <f>G114*1</f>
        <v>0</v>
      </c>
    </row>
    <row r="115" spans="1:8" ht="16.5" thickBot="1">
      <c r="A115" s="44" t="s">
        <v>67</v>
      </c>
      <c r="B115" s="45"/>
      <c r="C115" s="45"/>
      <c r="D115" s="45"/>
      <c r="E115" s="45"/>
      <c r="F115" s="46"/>
      <c r="G115" s="35"/>
      <c r="H115" s="38">
        <f>G115*2</f>
        <v>0</v>
      </c>
    </row>
    <row r="116" ht="15">
      <c r="A116" s="18" t="s">
        <v>68</v>
      </c>
    </row>
    <row r="117" ht="15">
      <c r="A117" s="18" t="s">
        <v>69</v>
      </c>
    </row>
    <row r="118" ht="15">
      <c r="A118" s="18"/>
    </row>
    <row r="119" spans="3:8" ht="18.75">
      <c r="C119" s="26" t="s">
        <v>76</v>
      </c>
      <c r="D119" s="27"/>
      <c r="E119" s="27"/>
      <c r="F119" s="27"/>
      <c r="G119" s="27"/>
      <c r="H119" s="39">
        <f>SUM(H114:H115)</f>
        <v>0</v>
      </c>
    </row>
    <row r="121" spans="1:8" ht="18">
      <c r="A121" s="30" t="s">
        <v>77</v>
      </c>
      <c r="B121" s="31"/>
      <c r="C121" s="31"/>
      <c r="D121" s="31"/>
      <c r="E121" s="31"/>
      <c r="F121" s="31"/>
      <c r="G121" s="31"/>
      <c r="H121" s="40">
        <f>H119+H109+H103+H96</f>
        <v>0</v>
      </c>
    </row>
    <row r="125" spans="1:8" ht="26.25">
      <c r="A125" s="22" t="s">
        <v>78</v>
      </c>
      <c r="B125" s="20"/>
      <c r="C125" s="20"/>
      <c r="D125" s="20"/>
      <c r="E125" s="20"/>
      <c r="F125" s="20"/>
      <c r="G125" s="20"/>
      <c r="H125" s="43">
        <f>H121+H76</f>
        <v>0</v>
      </c>
    </row>
    <row r="128" spans="3:6" ht="15.75">
      <c r="C128" s="11" t="s">
        <v>70</v>
      </c>
      <c r="D128" s="57"/>
      <c r="E128" s="58"/>
      <c r="F128" s="59"/>
    </row>
    <row r="129" spans="3:6" ht="15.75">
      <c r="C129" s="11"/>
      <c r="D129" s="32"/>
      <c r="E129" s="32"/>
      <c r="F129" s="32"/>
    </row>
    <row r="130" spans="4:6" ht="15">
      <c r="D130" s="47"/>
      <c r="E130" s="48"/>
      <c r="F130" s="49"/>
    </row>
    <row r="131" spans="4:6" ht="15">
      <c r="D131" s="50"/>
      <c r="E131" s="51"/>
      <c r="F131" s="52"/>
    </row>
    <row r="132" spans="4:6" ht="15">
      <c r="D132" s="50"/>
      <c r="E132" s="51"/>
      <c r="F132" s="52"/>
    </row>
    <row r="133" spans="4:6" ht="15">
      <c r="D133" s="53"/>
      <c r="E133" s="54"/>
      <c r="F133" s="55"/>
    </row>
    <row r="134" spans="3:6" ht="15.75">
      <c r="C134" s="19" t="s">
        <v>71</v>
      </c>
      <c r="D134" s="56"/>
      <c r="E134" s="56"/>
      <c r="F134" s="56"/>
    </row>
    <row r="173" spans="1:8" ht="18">
      <c r="A173" s="73" t="s">
        <v>89</v>
      </c>
      <c r="B173" s="73"/>
      <c r="C173" s="73"/>
      <c r="D173" s="73"/>
      <c r="E173" s="73"/>
      <c r="F173" s="73"/>
      <c r="G173" s="73"/>
      <c r="H173" s="73"/>
    </row>
    <row r="174" spans="1:8" ht="15">
      <c r="A174" s="37" t="s">
        <v>88</v>
      </c>
      <c r="H174" s="5" t="s">
        <v>72</v>
      </c>
    </row>
  </sheetData>
  <sheetProtection password="C4B1" sheet="1"/>
  <mergeCells count="43">
    <mergeCell ref="A173:H173"/>
    <mergeCell ref="A66:F66"/>
    <mergeCell ref="A45:F45"/>
    <mergeCell ref="A52:F52"/>
    <mergeCell ref="A53:F53"/>
    <mergeCell ref="A54:F54"/>
    <mergeCell ref="A101:F101"/>
    <mergeCell ref="A70:F70"/>
    <mergeCell ref="A71:F71"/>
    <mergeCell ref="A72:F72"/>
    <mergeCell ref="A65:F65"/>
    <mergeCell ref="C7:F7"/>
    <mergeCell ref="A33:F33"/>
    <mergeCell ref="A34:F34"/>
    <mergeCell ref="A35:F35"/>
    <mergeCell ref="A36:F36"/>
    <mergeCell ref="A43:F43"/>
    <mergeCell ref="A44:F44"/>
    <mergeCell ref="A31:F31"/>
    <mergeCell ref="A32:F32"/>
    <mergeCell ref="F5:H5"/>
    <mergeCell ref="F3:H3"/>
    <mergeCell ref="A5:B5"/>
    <mergeCell ref="A64:F64"/>
    <mergeCell ref="A21:F21"/>
    <mergeCell ref="A22:F22"/>
    <mergeCell ref="A23:F23"/>
    <mergeCell ref="A24:F24"/>
    <mergeCell ref="A25:F25"/>
    <mergeCell ref="A85:F85"/>
    <mergeCell ref="A86:F86"/>
    <mergeCell ref="A87:F87"/>
    <mergeCell ref="A93:F93"/>
    <mergeCell ref="A100:F100"/>
    <mergeCell ref="A90:F90"/>
    <mergeCell ref="A91:F91"/>
    <mergeCell ref="A92:F92"/>
    <mergeCell ref="A107:F107"/>
    <mergeCell ref="A114:F114"/>
    <mergeCell ref="A115:F115"/>
    <mergeCell ref="D130:F133"/>
    <mergeCell ref="D134:F134"/>
    <mergeCell ref="D128:F1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65"/>
  <rowBreaks count="2" manualBreakCount="2">
    <brk id="59" max="7" man="1"/>
    <brk id="110" max="255" man="1"/>
  </rowBreaks>
  <colBreaks count="1" manualBreakCount="1">
    <brk id="4" max="1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Unversidad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M5.1.AII</dc:title>
  <dc:subject>impreso autobaremanción contratos puente</dc:subject>
  <dc:creator>Jose Luis Muñoz Vargas</dc:creator>
  <cp:keywords/>
  <dc:description/>
  <cp:lastModifiedBy>Olga Carrasco León</cp:lastModifiedBy>
  <cp:lastPrinted>2016-02-27T10:31:02Z</cp:lastPrinted>
  <dcterms:created xsi:type="dcterms:W3CDTF">2016-02-22T16:19:52Z</dcterms:created>
  <dcterms:modified xsi:type="dcterms:W3CDTF">2019-01-14T08:18:27Z</dcterms:modified>
  <cp:category/>
  <cp:version/>
  <cp:contentType/>
  <cp:contentStatus/>
</cp:coreProperties>
</file>