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lytec\USUARIOS\ANTONIO SANCHO\2020\CONCURSOS\UCO\SOBRE 3\"/>
    </mc:Choice>
  </mc:AlternateContent>
  <bookViews>
    <workbookView xWindow="0" yWindow="0" windowWidth="23040" windowHeight="8925" activeTab="1"/>
  </bookViews>
  <sheets>
    <sheet name="Modelo III-A Lote 1" sheetId="1" r:id="rId1"/>
    <sheet name="Modelo III-A Lote 2" sheetId="2" r:id="rId2"/>
  </sheets>
  <definedNames>
    <definedName name="_xlnm._FilterDatabase" localSheetId="0" hidden="1">'Modelo III-A Lote 1'!$A$2:$M$3</definedName>
  </definedNames>
  <calcPr calcId="152511"/>
</workbook>
</file>

<file path=xl/calcChain.xml><?xml version="1.0" encoding="utf-8"?>
<calcChain xmlns="http://schemas.openxmlformats.org/spreadsheetml/2006/main">
  <c r="Q22" i="2" l="1"/>
  <c r="Q21" i="2" l="1"/>
  <c r="Q20" i="2"/>
  <c r="Q19" i="2" l="1"/>
  <c r="Q18" i="2" l="1"/>
  <c r="J18" i="2" l="1"/>
  <c r="Q17" i="2"/>
  <c r="L16" i="2" l="1"/>
  <c r="K16" i="2"/>
  <c r="Q15" i="2"/>
  <c r="Q14" i="2"/>
  <c r="L13" i="2"/>
  <c r="Q12" i="2" l="1"/>
  <c r="Q11" i="2" l="1"/>
  <c r="Q10" i="2" l="1"/>
  <c r="Q9" i="2"/>
  <c r="Q8" i="2"/>
  <c r="Q6" i="2"/>
  <c r="Q5" i="2"/>
  <c r="R19" i="2" l="1"/>
  <c r="L19" i="2"/>
  <c r="K19" i="2"/>
  <c r="F19" i="2"/>
  <c r="E19" i="2"/>
  <c r="K12" i="1" l="1"/>
  <c r="J12" i="1"/>
  <c r="K11" i="1"/>
  <c r="J11" i="1"/>
  <c r="P13" i="1"/>
  <c r="O13" i="1"/>
  <c r="P12" i="1"/>
  <c r="O12" i="1"/>
  <c r="P11" i="1"/>
  <c r="O11" i="1"/>
  <c r="E12" i="1" l="1"/>
  <c r="F12" i="1"/>
  <c r="E11" i="1"/>
  <c r="F11" i="1"/>
  <c r="K13" i="1" l="1"/>
  <c r="J13" i="1"/>
  <c r="P10" i="1"/>
  <c r="O10" i="1"/>
  <c r="K10" i="1"/>
  <c r="J10" i="1"/>
  <c r="P9" i="1"/>
  <c r="O9" i="1"/>
  <c r="K9" i="1"/>
  <c r="J9" i="1"/>
  <c r="P8" i="1"/>
  <c r="O8" i="1"/>
  <c r="K8" i="1"/>
  <c r="J8" i="1"/>
  <c r="P7" i="1"/>
  <c r="O7" i="1"/>
  <c r="K7" i="1"/>
  <c r="J7" i="1"/>
  <c r="P6" i="1"/>
  <c r="O6" i="1"/>
  <c r="K6" i="1"/>
  <c r="J6" i="1"/>
  <c r="P5" i="1"/>
  <c r="O5" i="1"/>
  <c r="K5" i="1"/>
  <c r="J5" i="1"/>
  <c r="P4" i="1"/>
  <c r="O4" i="1"/>
  <c r="K4" i="1"/>
  <c r="J4" i="1"/>
  <c r="K25" i="2"/>
  <c r="K24" i="2"/>
  <c r="K23" i="2"/>
  <c r="K22" i="2"/>
  <c r="K21" i="2"/>
  <c r="K20" i="2"/>
  <c r="K18" i="2"/>
  <c r="K17" i="2"/>
  <c r="K15" i="2"/>
  <c r="K14" i="2"/>
  <c r="K13" i="2"/>
  <c r="K12" i="2"/>
  <c r="K11" i="2"/>
  <c r="K10" i="2"/>
  <c r="K9" i="2"/>
  <c r="K8" i="2"/>
  <c r="K7" i="2"/>
  <c r="K6" i="2"/>
  <c r="K5" i="2"/>
  <c r="F13" i="1" l="1"/>
  <c r="E13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L5" i="2"/>
  <c r="R5" i="2"/>
  <c r="R13" i="2"/>
  <c r="Q13" i="2"/>
  <c r="R15" i="2"/>
  <c r="R25" i="2"/>
  <c r="Q25" i="2"/>
  <c r="R24" i="2"/>
  <c r="Q24" i="2"/>
  <c r="R23" i="2"/>
  <c r="Q23" i="2"/>
  <c r="R22" i="2"/>
  <c r="R21" i="2"/>
  <c r="R20" i="2"/>
  <c r="R18" i="2"/>
  <c r="R17" i="2"/>
  <c r="L25" i="2"/>
  <c r="L24" i="2"/>
  <c r="L23" i="2"/>
  <c r="L22" i="2"/>
  <c r="L21" i="2"/>
  <c r="L20" i="2"/>
  <c r="L18" i="2"/>
  <c r="L17" i="2"/>
  <c r="L15" i="2"/>
  <c r="F25" i="2"/>
  <c r="E25" i="2"/>
  <c r="F24" i="2"/>
  <c r="E24" i="2"/>
  <c r="F23" i="2"/>
  <c r="E23" i="2"/>
  <c r="F22" i="2"/>
  <c r="E22" i="2"/>
  <c r="F21" i="2"/>
  <c r="E21" i="2"/>
  <c r="F20" i="2"/>
  <c r="E20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D29" i="2"/>
  <c r="R16" i="2"/>
  <c r="Q16" i="2"/>
  <c r="R14" i="2"/>
  <c r="L14" i="2"/>
  <c r="R12" i="2"/>
  <c r="L12" i="2"/>
  <c r="R11" i="2"/>
  <c r="L11" i="2"/>
  <c r="R10" i="2"/>
  <c r="L10" i="2"/>
  <c r="R9" i="2"/>
  <c r="L9" i="2"/>
  <c r="R8" i="2"/>
  <c r="L8" i="2"/>
  <c r="R7" i="2"/>
  <c r="Q7" i="2"/>
  <c r="L7" i="2"/>
  <c r="R6" i="2"/>
  <c r="L6" i="2"/>
  <c r="E29" i="2" l="1"/>
  <c r="F29" i="2"/>
  <c r="F14" i="1"/>
  <c r="E14" i="1"/>
  <c r="D14" i="1"/>
  <c r="Q6" i="1" l="1"/>
  <c r="Q5" i="1"/>
  <c r="Q4" i="1"/>
</calcChain>
</file>

<file path=xl/sharedStrings.xml><?xml version="1.0" encoding="utf-8"?>
<sst xmlns="http://schemas.openxmlformats.org/spreadsheetml/2006/main" count="219" uniqueCount="144">
  <si>
    <r>
      <rPr>
        <b/>
        <sz val="7.5"/>
        <rFont val="Arial"/>
        <family val="2"/>
      </rPr>
      <t>PRODUCTO</t>
    </r>
  </si>
  <si>
    <r>
      <rPr>
        <b/>
        <sz val="7.5"/>
        <rFont val="Arial"/>
        <family val="2"/>
      </rPr>
      <t>IMPORTE IVA</t>
    </r>
  </si>
  <si>
    <r>
      <rPr>
        <b/>
        <sz val="7.5"/>
        <rFont val="Arial"/>
        <family val="2"/>
      </rPr>
      <t>Precio Final IVA incluido</t>
    </r>
  </si>
  <si>
    <r>
      <rPr>
        <sz val="7.5"/>
        <color rgb="FF333333"/>
        <rFont val="Arial Narrow"/>
        <family val="2"/>
      </rPr>
      <t>Garrafa: 5 Litros</t>
    </r>
  </si>
  <si>
    <r>
      <rPr>
        <sz val="7.5"/>
        <color rgb="FF333333"/>
        <rFont val="Arial Narrow"/>
        <family val="2"/>
      </rPr>
      <t>Unidad</t>
    </r>
  </si>
  <si>
    <r>
      <rPr>
        <sz val="7.5"/>
        <color rgb="FF333333"/>
        <rFont val="Arial Narrow"/>
        <family val="2"/>
      </rPr>
      <t>Bote: 1 Litro</t>
    </r>
  </si>
  <si>
    <r>
      <rPr>
        <sz val="7.5"/>
        <color rgb="FF333333"/>
        <rFont val="Arial Narrow"/>
        <family val="2"/>
      </rPr>
      <t>INSECTICIDA HORMIGAS</t>
    </r>
  </si>
  <si>
    <r>
      <rPr>
        <sz val="7.5"/>
        <color rgb="FF333333"/>
        <rFont val="Arial Narrow"/>
        <family val="2"/>
      </rPr>
      <t>INSECTICIDA MOSCAS</t>
    </r>
  </si>
  <si>
    <r>
      <rPr>
        <sz val="7.5"/>
        <color rgb="FF333333"/>
        <rFont val="Arial Narrow"/>
        <family val="2"/>
      </rPr>
      <t>JABON DE MANO CON DOSIFICADOR</t>
    </r>
  </si>
  <si>
    <r>
      <rPr>
        <sz val="7.5"/>
        <color rgb="FF333333"/>
        <rFont val="Arial Narrow"/>
        <family val="2"/>
      </rPr>
      <t>Bote: 250 ml</t>
    </r>
  </si>
  <si>
    <r>
      <rPr>
        <sz val="7.5"/>
        <color rgb="FF333333"/>
        <rFont val="Arial Narrow"/>
        <family val="2"/>
      </rPr>
      <t xml:space="preserve">PAPEL MECANICO.- DOBLE CAPA. ANCHO 24
</t>
    </r>
    <r>
      <rPr>
        <sz val="7.5"/>
        <color rgb="FF333333"/>
        <rFont val="Arial Narrow"/>
        <family val="2"/>
      </rPr>
      <t>CM GRAMAJE: 19 GR.</t>
    </r>
  </si>
  <si>
    <r>
      <rPr>
        <sz val="7.5"/>
        <color rgb="FF333333"/>
        <rFont val="Arial Narrow"/>
        <family val="2"/>
      </rPr>
      <t xml:space="preserve">Paquete: 2
</t>
    </r>
    <r>
      <rPr>
        <sz val="7.5"/>
        <color rgb="FF333333"/>
        <rFont val="Arial Narrow"/>
        <family val="2"/>
      </rPr>
      <t>Unidades</t>
    </r>
  </si>
  <si>
    <r>
      <rPr>
        <sz val="7.5"/>
        <color rgb="FF333333"/>
        <rFont val="Arial Narrow"/>
        <family val="2"/>
      </rPr>
      <t xml:space="preserve">PAPEL SECAMANO DOBLE CAPA. ANCHO 20
</t>
    </r>
    <r>
      <rPr>
        <sz val="7.5"/>
        <color rgb="FF333333"/>
        <rFont val="Arial Narrow"/>
        <family val="2"/>
      </rPr>
      <t>CM. GRAMJE 0,80 GR.</t>
    </r>
  </si>
  <si>
    <r>
      <rPr>
        <sz val="7.5"/>
        <color rgb="FF333333"/>
        <rFont val="Arial Narrow"/>
        <family val="2"/>
      </rPr>
      <t>Fardo: 6 Rollos</t>
    </r>
  </si>
  <si>
    <r>
      <rPr>
        <sz val="7.5"/>
        <color rgb="FF333333"/>
        <rFont val="Arial Narrow"/>
        <family val="2"/>
      </rPr>
      <t xml:space="preserve">PASTA LAVAMANOS MECANICO CON
</t>
    </r>
    <r>
      <rPr>
        <sz val="7.5"/>
        <color rgb="FF333333"/>
        <rFont val="Arial Narrow"/>
        <family val="2"/>
      </rPr>
      <t>MICROESFERAS. SIN ADITIVOS</t>
    </r>
  </si>
  <si>
    <r>
      <rPr>
        <sz val="7.5"/>
        <color rgb="FF333333"/>
        <rFont val="Arial Narrow"/>
        <family val="2"/>
      </rPr>
      <t>Envase: 5 kg</t>
    </r>
  </si>
  <si>
    <t>OFERTA MARCA DISTRIBUIDORA (BLANCA)</t>
  </si>
  <si>
    <t>OFERTA MARCA FABRICANTE (PRIMERA)</t>
  </si>
  <si>
    <t>IMPORTE IVA</t>
  </si>
  <si>
    <t>Precio Final IVA incluido</t>
  </si>
  <si>
    <t>DATOS DE REFERENCIA OFERTA ECONÓMICA</t>
  </si>
  <si>
    <t>TOTAL</t>
  </si>
  <si>
    <t>PAPELERA Basculante Acero Inox</t>
  </si>
  <si>
    <t>Unidad</t>
  </si>
  <si>
    <t>ROLLO PAPEL HIGIENICO PASTA PREMIUM 2
CAPAS 160 MTS</t>
  </si>
  <si>
    <t>Bote: 800 ml</t>
  </si>
  <si>
    <t>ROLLO PAPEL HIGIENICO DOMESTICO 2
CAPAS 40 MTS</t>
  </si>
  <si>
    <t>JABÓN DE MANO EN ESPUMA (FOAM)</t>
  </si>
  <si>
    <t>AMBIENTADOR DE ENCHUFE + RECARGA</t>
  </si>
  <si>
    <t>AMBIENTADOR AUTOMATICO (NO ENCHUFE)</t>
  </si>
  <si>
    <t>RECARGA AMBIENTADOR AUTOMATICO (NO ENCHUFE) 310 ML</t>
  </si>
  <si>
    <t xml:space="preserve">SET AFEITAR CON SOBRE </t>
  </si>
  <si>
    <t>SET DENTAL CON SOBRE</t>
  </si>
  <si>
    <t>6 cargas</t>
  </si>
  <si>
    <t xml:space="preserve">TOALLAS SECAMANOS 3 CAPAS </t>
  </si>
  <si>
    <t>BOBINA SECAMANOS 180 MT</t>
  </si>
  <si>
    <t>ESPUMA SECAMANOS CARGA</t>
  </si>
  <si>
    <t>ROLLO PAPEL HIGIENICO DOMESTICO 2
CAPAS 125MTS</t>
  </si>
  <si>
    <t>GEL DE MANO DERMO</t>
  </si>
  <si>
    <t>AMBIENTADOR SPRAY</t>
  </si>
  <si>
    <t xml:space="preserve">APROX. --&gt; TOLERANCIA 20% </t>
  </si>
  <si>
    <t>Bote: 750 ml</t>
  </si>
  <si>
    <t>RECARGA AMBIENTADOR DE ENCHUFE 5 cargas</t>
  </si>
  <si>
    <t xml:space="preserve">Unidad </t>
  </si>
  <si>
    <t>BOTELLITA GEL 30ML APROX.</t>
  </si>
  <si>
    <t>BOTELLITA CHAMPÚ 30 ML APROX.</t>
  </si>
  <si>
    <t>JABONCITO 2 GM. APROX.</t>
  </si>
  <si>
    <t>Paquete 300 unidades. Unidad</t>
  </si>
  <si>
    <t>Paquete 350 unidades. Unidad</t>
  </si>
  <si>
    <t>TOALLA SECAMANOS PLEGADA 2 CAPAS</t>
  </si>
  <si>
    <t xml:space="preserve">Paquete 190 Uds. Unidad </t>
  </si>
  <si>
    <t xml:space="preserve">Paquete 150 Uds. Unidad </t>
  </si>
  <si>
    <t>Paquete 6 unidades. Unidad</t>
  </si>
  <si>
    <t>Paquete 500 Uds. Unidad</t>
  </si>
  <si>
    <t>Paquete 450 Uds. Unidad</t>
  </si>
  <si>
    <t xml:space="preserve">FORMATO ENVASE
</t>
  </si>
  <si>
    <t>UNIDAD</t>
  </si>
  <si>
    <t>Litro</t>
  </si>
  <si>
    <t>kg</t>
  </si>
  <si>
    <t>Unidad (carga)</t>
  </si>
  <si>
    <t>Unidad (rollo)</t>
  </si>
  <si>
    <t>PUNTOS MAXIMOS</t>
  </si>
  <si>
    <t>PUNTOS MAXIMOS MARCA FABRICANTE (PRIMERA)</t>
  </si>
  <si>
    <t>PUNTOS MAXIMOS MARCA DISTRIBUIDORA (BLANCA)</t>
  </si>
  <si>
    <t>ESCOBILLERO</t>
  </si>
  <si>
    <t>A</t>
  </si>
  <si>
    <t>B</t>
  </si>
  <si>
    <t>PRECIO OFERTADO POR UNIDAD COLUMNA A (IVA
excluido)</t>
  </si>
  <si>
    <t>Unidad (bobina)</t>
  </si>
  <si>
    <t>PLAZO DE ENTREGA (días)</t>
  </si>
  <si>
    <t>MARCA Y FORMATO OFERTADO</t>
  </si>
  <si>
    <t>ASPIRADORA</t>
  </si>
  <si>
    <t>APARATOS PARA SECAR MANOS</t>
  </si>
  <si>
    <t>Unidad (100 toallas)</t>
  </si>
  <si>
    <r>
      <t xml:space="preserve">ROLLO PAPEL HIGIENICO DOMESTICO 2
</t>
    </r>
    <r>
      <rPr>
        <sz val="7.5"/>
        <color rgb="FF333333"/>
        <rFont val="Arial Narrow"/>
        <family val="2"/>
      </rPr>
      <t>CAPAS 18 MTS</t>
    </r>
  </si>
  <si>
    <t>ROLLO PAPEL HIGIENICO PASTA PREMIUM 2
CAPAS No gofrado, papel liso. 190 MTS</t>
  </si>
  <si>
    <t>ENLACE CATALOGO</t>
  </si>
  <si>
    <t>https://drive.google.com/file/d/1SXj_eXfseuwKOIQp4pIFy87sGMyBa0in/view?usp=sharing</t>
  </si>
  <si>
    <t>PONS 5 LTS</t>
  </si>
  <si>
    <t>CIDAL 5 LTS</t>
  </si>
  <si>
    <t>https://drive.google.com/file/d/1EosayFi-pyymYG1FbvaMVsROctg_NZ4c/view?usp=sharing</t>
  </si>
  <si>
    <t>400MLX40 UDS HACHE</t>
  </si>
  <si>
    <t>400MLX40 UDS DERMO</t>
  </si>
  <si>
    <t>800ML LUCART</t>
  </si>
  <si>
    <t>https://drive.google.com/file/d/17IgZ214yzFFP3hTe4utAUqTeqp4xJLxX/view?usp=sharing</t>
  </si>
  <si>
    <t>NO HAY EXCLUSIVO LUCART</t>
  </si>
  <si>
    <t xml:space="preserve">30MLX480 UNDS GEL DREAMS HACHE </t>
  </si>
  <si>
    <t>https://drive.google.com/file/d/1AzlyhIa-s4NKSQtMKQWw0d3gd_QgEMu0/view?usp=sharing</t>
  </si>
  <si>
    <t>30MLX480 UDS GEL SUMMER HACHE</t>
  </si>
  <si>
    <t>30X480 UDS CHAMPU DREAMS HACHE</t>
  </si>
  <si>
    <t>30MLX480 UDS CHAMPU SUMMER HACHE</t>
  </si>
  <si>
    <t>10GRSX1000UDS VEGETAL URBAN CONCEPT WARM VANILLA RECICABLE</t>
  </si>
  <si>
    <t>https://drive.google.com/file/d/1JxCqmgeYEc6RU-FVRa30X-QGUHc1vIW8/view?usp=sharing</t>
  </si>
  <si>
    <t>10GRSX1000UDS RECTANGULAR CELOFAN</t>
  </si>
  <si>
    <t>ECOB340 LUCART 2 UDS</t>
  </si>
  <si>
    <t>CIDAL D5026 2 UDS</t>
  </si>
  <si>
    <t>https://drive.google.com/file/d/18k6qzjGzUl7OY7n4ryJiRaf-FDVAeSun/view?usp=sharing</t>
  </si>
  <si>
    <t>https://drive.google.com/file/d/1QCgrjZ5Sc1zvkm8mOXqfED013rm-EgaZ/view?usp=sharing</t>
  </si>
  <si>
    <t>https://drive.google.com/file/d/1X8463R48XF82XLYyHHpo6H3VtFTZ5oM1/view?usp=sharing</t>
  </si>
  <si>
    <t>https://drive.google.com/file/d/1JtE81u_XiUAT0zWXGti5OXN2KaemnDf5/view?usp=sharing</t>
  </si>
  <si>
    <t>ECONATURAL LUCART ECOLABEL 6 UDS</t>
  </si>
  <si>
    <t>CIDAL D5024 6 UDS</t>
  </si>
  <si>
    <t>LUCART ELITE M3 125UDSX15</t>
  </si>
  <si>
    <t>https://drive.google.com/file/d/1xmay3Uj5f3SfGc7eV9JYSaBqfSKWKAcY/view?usp=sharing</t>
  </si>
  <si>
    <t>NO DISPONIBLE</t>
  </si>
  <si>
    <t>https://drive.google.com/file/d/1Ug8B9mQIHG-fdll424tVOh8dC4f1NKx9/view?usp=sharing</t>
  </si>
  <si>
    <t>LUCART ECONATURAL ECOLABEL 190UDSX20</t>
  </si>
  <si>
    <t>LISMA RECICLADO 200X20</t>
  </si>
  <si>
    <t>https://drive.google.com/file/d/1lvwuX-c_6v4fKAcim8zHJcda4Pa3wApk/view?usp=sharing</t>
  </si>
  <si>
    <t>https://drive.google.com/file/d/19duQLj-9H8SZiUb_ZSYnHs21WNmNy2vg/view?usp=sharing</t>
  </si>
  <si>
    <t>LUCART STRONG 180S PLUS 1,5 KILOS</t>
  </si>
  <si>
    <t>LUCART STRON 1,150KG</t>
  </si>
  <si>
    <t>https://drive.google.com/file/d/18U6F6lHOxcCYjobxjKmX1Q3Vmb519XHA/view?usp=sharing</t>
  </si>
  <si>
    <t>CIDAL MICROPAR CORE CON CAÑA DOSIFICADORA 5 KGS</t>
  </si>
  <si>
    <t>https://drive.google.com/file/d/1plzcoPKwJN5HUvToHhz6NFsef46jQ8On/view?usp=sharing</t>
  </si>
  <si>
    <t>https://drive.google.com/file/d/1_X1ohaa4trHYmEL-iuOABvuIYtKkNaho/view?usp=sharing</t>
  </si>
  <si>
    <t>MECAPAST EXTRA 5 KGS</t>
  </si>
  <si>
    <t>https://drive.google.com/file/d/13qiAcwqk7RzgqI5LZ2-pB2md9X4YEKut/view?usp=sharing</t>
  </si>
  <si>
    <t>JUMBO ECONATURAL PARA DISPENADOR L-ONE   180 MTS 12 UDS ECOLABEL</t>
  </si>
  <si>
    <t>https://drive.google.com/file/d/191R8u8GtFC6ZMwPde0i3T7f0B_PlG5Zl/view?usp=sharing</t>
  </si>
  <si>
    <t>JUMBO ECONATURAL PARA DISPENSADOR INDETITY 202 MTS ECOLABEL</t>
  </si>
  <si>
    <t>https://drive.google.com/file/d/1sOf8u8T5VijKPspMMLm3SOOB2D0I2Psq/view?usp=sharing</t>
  </si>
  <si>
    <r>
      <t>D5031 JUMBO CIDAL 150 MTS 18 UDS(</t>
    </r>
    <r>
      <rPr>
        <sz val="10"/>
        <color rgb="FFFF0000"/>
        <rFont val="Times New Roman"/>
        <family val="1"/>
      </rPr>
      <t>NO APTO DISPENSADORES L ONE)</t>
    </r>
  </si>
  <si>
    <r>
      <t>D5080 JUMBO CIDAL 180 MTS 18 UDS(</t>
    </r>
    <r>
      <rPr>
        <sz val="10"/>
        <color rgb="FFFF0000"/>
        <rFont val="Times New Roman"/>
        <family val="1"/>
      </rPr>
      <t>NO APTO DISPENSADORES L ONE)</t>
    </r>
  </si>
  <si>
    <t>https://drive.google.com/file/d/1BLcQdQ80DeHf8Ah_Xo3-E7PEhintccB6/view?usp=sharing</t>
  </si>
  <si>
    <t>PAPEL HIGIENICO ECONATURAL LUCART 12X10UDS ECOLABEL</t>
  </si>
  <si>
    <t>https://drive.google.com/file/d/1E1tX_z9cZ07HmCr5S5sOEn8zRnj00S9a/view?usp=sharing</t>
  </si>
  <si>
    <t>D5218 P.HIGIENICO CIDAL 108 UDS</t>
  </si>
  <si>
    <t>https://drive.google.com/file/d/1nF743loIX5FGQXAiOCbgzoSysAPdrDRZ/view?usp=sharing</t>
  </si>
  <si>
    <t>PAPEL HIGIENICO ECONATURAL LUCART 14X4UDS ECOLABEL</t>
  </si>
  <si>
    <t>https://drive.google.com/file/d/12026xg_xWaR1BRn6_iA3LYzLNvrDVWCu/view?usp=sharing</t>
  </si>
  <si>
    <t>D2536 P.HIGIENICO CIDAL 96 US</t>
  </si>
  <si>
    <t>https://drive.google.com/file/d/1kWo2iaDunxCMwpqoUz4fMWUmVI-5IDoF/view?usp=sharing</t>
  </si>
  <si>
    <t>JUMBO ECONATURAL LUCART 12 UDS</t>
  </si>
  <si>
    <t>https://drive.google.com/file/d/104TM9pHndWkyikTjNWtPLJG5p_UmBtTi/view?usp=sharing</t>
  </si>
  <si>
    <t>D5029 JUMNBO CIDAL 18 UDS</t>
  </si>
  <si>
    <t>https://drive.google.com/file/d/1KLEV7zA5nbBhR1f81UgN01hvL15cB7tb/view?usp=sharing</t>
  </si>
  <si>
    <t>SET AFEITAR+TUBO CREMA AFEITAR 10 GRS 500 US</t>
  </si>
  <si>
    <t>https://drive.google.com/file/d/18whw9yKDqOBimuRjzPKYYWAk6xXdeUzR/view?usp=sharing</t>
  </si>
  <si>
    <t>NO</t>
  </si>
  <si>
    <t>SET DENTAL+TUBO PASTA DENTAÑ 3GR 500 UDS</t>
  </si>
  <si>
    <t>https://drive.google.com/file/d/13eeOX98iHLMjw6h5xD_AhEcLlRFbzEBt/view?usp=sharing</t>
  </si>
  <si>
    <t>ESCOBILLERO EL CISNE</t>
  </si>
  <si>
    <t>https://drive.google.com/file/d/1ulEnbIAG22MCfw1U0v0X-3uAExtJ9f6A/view?usp=sharing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</si>
</sst>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\ \€"/>
    <numFmt numFmtId="166" formatCode="_-* #,##0.00\ [$€-C0A]_-;\-* #,##0.00\ [$€-C0A]_-;_-* &quot;-&quot;??\ [$€-C0A]_-;_-@_-"/>
    <numFmt numFmtId="167" formatCode="_-* #,##0.00000_-;\-* #,##0.00000_-;_-* &quot;-&quot;??_-;_-@_-"/>
  </numFmts>
  <fonts count="14" x14ac:knownFonts="1">
    <font>
      <sz val="10"/>
      <color rgb="FF000000"/>
      <name val="Times New Roman"/>
      <charset val="204"/>
    </font>
    <font>
      <b/>
      <sz val="7.5"/>
      <name val="Arial"/>
      <family val="2"/>
    </font>
    <font>
      <sz val="7.5"/>
      <name val="Arial Narrow"/>
      <family val="2"/>
    </font>
    <font>
      <sz val="7.5"/>
      <color rgb="FF333333"/>
      <name val="Arial"/>
      <family val="2"/>
    </font>
    <font>
      <b/>
      <sz val="7.5"/>
      <name val="Arial"/>
      <family val="2"/>
    </font>
    <font>
      <sz val="7.5"/>
      <color rgb="FF333333"/>
      <name val="Arial Narrow"/>
      <family val="2"/>
    </font>
    <font>
      <sz val="10"/>
      <color rgb="FF000000"/>
      <name val="Times New Roman"/>
      <family val="1"/>
    </font>
    <font>
      <b/>
      <sz val="7.5"/>
      <name val="Arial Narrow"/>
      <family val="2"/>
    </font>
    <font>
      <b/>
      <sz val="10"/>
      <color rgb="FF000000"/>
      <name val="Times New Roman"/>
      <family val="1"/>
    </font>
    <font>
      <b/>
      <sz val="8.5"/>
      <color rgb="FF000000"/>
      <name val="Arial"/>
      <family val="2"/>
    </font>
    <font>
      <b/>
      <sz val="7.5"/>
      <color rgb="FF333333"/>
      <name val="Arial"/>
      <family val="2"/>
    </font>
    <font>
      <sz val="7.5"/>
      <name val="Arial Narrow"/>
      <family val="2"/>
    </font>
    <font>
      <u/>
      <sz val="10"/>
      <color theme="10"/>
      <name val="Times New Roman"/>
      <charset val="204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5DFB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center" vertical="top" shrinkToFit="1"/>
    </xf>
    <xf numFmtId="0" fontId="0" fillId="2" borderId="3" xfId="0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wrapText="1"/>
    </xf>
    <xf numFmtId="166" fontId="10" fillId="6" borderId="3" xfId="0" applyNumberFormat="1" applyFont="1" applyFill="1" applyBorder="1" applyAlignment="1">
      <alignment horizontal="center" vertical="top" shrinkToFit="1"/>
    </xf>
    <xf numFmtId="165" fontId="9" fillId="6" borderId="3" xfId="0" applyNumberFormat="1" applyFont="1" applyFill="1" applyBorder="1" applyAlignment="1">
      <alignment horizontal="right" vertical="top" shrinkToFit="1"/>
    </xf>
    <xf numFmtId="165" fontId="9" fillId="6" borderId="0" xfId="0" applyNumberFormat="1" applyFont="1" applyFill="1" applyBorder="1" applyAlignment="1">
      <alignment horizontal="right" vertical="top" shrinkToFit="1"/>
    </xf>
    <xf numFmtId="0" fontId="11" fillId="0" borderId="3" xfId="0" applyFont="1" applyFill="1" applyBorder="1" applyAlignment="1">
      <alignment horizontal="left" vertical="top" wrapText="1"/>
    </xf>
    <xf numFmtId="2" fontId="9" fillId="6" borderId="3" xfId="2" applyNumberFormat="1" applyFont="1" applyFill="1" applyBorder="1" applyAlignment="1">
      <alignment horizontal="center" vertical="top" shrinkToFi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7" fontId="0" fillId="0" borderId="2" xfId="1" applyNumberFormat="1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top" shrinkToFit="1"/>
    </xf>
    <xf numFmtId="0" fontId="0" fillId="2" borderId="6" xfId="0" applyFill="1" applyBorder="1" applyAlignment="1">
      <alignment horizontal="left" vertical="center" wrapText="1"/>
    </xf>
    <xf numFmtId="0" fontId="1" fillId="5" borderId="8" xfId="0" applyFont="1" applyFill="1" applyBorder="1" applyAlignment="1">
      <alignment vertical="top" wrapText="1"/>
    </xf>
    <xf numFmtId="0" fontId="0" fillId="2" borderId="6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0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shrinkToFit="1"/>
    </xf>
    <xf numFmtId="0" fontId="12" fillId="2" borderId="10" xfId="3" applyFill="1" applyBorder="1" applyAlignment="1">
      <alignment horizontal="left" wrapText="1"/>
    </xf>
    <xf numFmtId="0" fontId="12" fillId="2" borderId="3" xfId="3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12" fillId="2" borderId="3" xfId="3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167" fontId="0" fillId="0" borderId="4" xfId="1" applyNumberFormat="1" applyFont="1" applyFill="1" applyBorder="1" applyAlignment="1">
      <alignment horizontal="left" vertical="top" wrapText="1"/>
    </xf>
    <xf numFmtId="167" fontId="0" fillId="0" borderId="6" xfId="1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9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8463R48XF82XLYyHHpo6H3VtFTZ5oM1/view?usp=sharing" TargetMode="External"/><Relationship Id="rId13" Type="http://schemas.openxmlformats.org/officeDocument/2006/relationships/hyperlink" Target="https://drive.google.com/file/d/19duQLj-9H8SZiUb_ZSYnHs21WNmNy2vg/view?usp=sharing" TargetMode="External"/><Relationship Id="rId18" Type="http://schemas.openxmlformats.org/officeDocument/2006/relationships/hyperlink" Target="https://drive.google.com/file/d/191R8u8GtFC6ZMwPde0i3T7f0B_PlG5Zl/view?usp=sharing" TargetMode="External"/><Relationship Id="rId26" Type="http://schemas.openxmlformats.org/officeDocument/2006/relationships/hyperlink" Target="https://drive.google.com/file/d/1KLEV7zA5nbBhR1f81UgN01hvL15cB7tb/view?usp=sharing" TargetMode="External"/><Relationship Id="rId3" Type="http://schemas.openxmlformats.org/officeDocument/2006/relationships/hyperlink" Target="https://drive.google.com/file/d/1EosayFi-pyymYG1FbvaMVsROctg_NZ4c/view?usp=sharing" TargetMode="External"/><Relationship Id="rId21" Type="http://schemas.openxmlformats.org/officeDocument/2006/relationships/hyperlink" Target="https://drive.google.com/file/d/1E1tX_z9cZ07HmCr5S5sOEn8zRnj00S9a/view?usp=sharing" TargetMode="External"/><Relationship Id="rId7" Type="http://schemas.openxmlformats.org/officeDocument/2006/relationships/hyperlink" Target="https://drive.google.com/file/d/1QCgrjZ5Sc1zvkm8mOXqfED013rm-EgaZ/view?usp=sharing" TargetMode="External"/><Relationship Id="rId12" Type="http://schemas.openxmlformats.org/officeDocument/2006/relationships/hyperlink" Target="https://drive.google.com/file/d/1lvwuX-c_6v4fKAcim8zHJcda4Pa3wApk/view?usp=sharing" TargetMode="External"/><Relationship Id="rId17" Type="http://schemas.openxmlformats.org/officeDocument/2006/relationships/hyperlink" Target="https://drive.google.com/file/d/13qiAcwqk7RzgqI5LZ2-pB2md9X4YEKut/view?usp=sharing" TargetMode="External"/><Relationship Id="rId25" Type="http://schemas.openxmlformats.org/officeDocument/2006/relationships/hyperlink" Target="https://drive.google.com/file/d/104TM9pHndWkyikTjNWtPLJG5p_UmBtTi/view?usp=sharing" TargetMode="External"/><Relationship Id="rId2" Type="http://schemas.openxmlformats.org/officeDocument/2006/relationships/hyperlink" Target="https://drive.google.com/file/d/1SXj_eXfseuwKOIQp4pIFy87sGMyBa0in/view?usp=sharing" TargetMode="External"/><Relationship Id="rId16" Type="http://schemas.openxmlformats.org/officeDocument/2006/relationships/hyperlink" Target="https://drive.google.com/file/d/1_X1ohaa4trHYmEL-iuOABvuIYtKkNaho/view?usp=sharing" TargetMode="External"/><Relationship Id="rId20" Type="http://schemas.openxmlformats.org/officeDocument/2006/relationships/hyperlink" Target="https://drive.google.com/file/d/1BLcQdQ80DeHf8Ah_Xo3-E7PEhintccB6/view?usp=sharing" TargetMode="External"/><Relationship Id="rId29" Type="http://schemas.openxmlformats.org/officeDocument/2006/relationships/hyperlink" Target="https://drive.google.com/file/d/1ulEnbIAG22MCfw1U0v0X-3uAExtJ9f6A/view?usp=sharing" TargetMode="External"/><Relationship Id="rId1" Type="http://schemas.openxmlformats.org/officeDocument/2006/relationships/hyperlink" Target="https://drive.google.com/file/d/1SXj_eXfseuwKOIQp4pIFy87sGMyBa0in/view?usp=sharing" TargetMode="External"/><Relationship Id="rId6" Type="http://schemas.openxmlformats.org/officeDocument/2006/relationships/hyperlink" Target="https://drive.google.com/file/d/18k6qzjGzUl7OY7n4ryJiRaf-FDVAeSun/view?usp=sharing" TargetMode="External"/><Relationship Id="rId11" Type="http://schemas.openxmlformats.org/officeDocument/2006/relationships/hyperlink" Target="https://drive.google.com/file/d/1Ug8B9mQIHG-fdll424tVOh8dC4f1NKx9/view?usp=sharing" TargetMode="External"/><Relationship Id="rId24" Type="http://schemas.openxmlformats.org/officeDocument/2006/relationships/hyperlink" Target="https://drive.google.com/file/d/1kWo2iaDunxCMwpqoUz4fMWUmVI-5IDoF/view?usp=sharing" TargetMode="External"/><Relationship Id="rId5" Type="http://schemas.openxmlformats.org/officeDocument/2006/relationships/hyperlink" Target="https://drive.google.com/file/d/1JxCqmgeYEc6RU-FVRa30X-QGUHc1vIW8/view?usp=sharing" TargetMode="External"/><Relationship Id="rId15" Type="http://schemas.openxmlformats.org/officeDocument/2006/relationships/hyperlink" Target="https://drive.google.com/file/d/1plzcoPKwJN5HUvToHhz6NFsef46jQ8On/view?usp=sharing" TargetMode="External"/><Relationship Id="rId23" Type="http://schemas.openxmlformats.org/officeDocument/2006/relationships/hyperlink" Target="https://drive.google.com/file/d/12026xg_xWaR1BRn6_iA3LYzLNvrDVWCu/view?usp=sharing" TargetMode="External"/><Relationship Id="rId28" Type="http://schemas.openxmlformats.org/officeDocument/2006/relationships/hyperlink" Target="https://drive.google.com/file/d/13eeOX98iHLMjw6h5xD_AhEcLlRFbzEBt/view?usp=sharing" TargetMode="External"/><Relationship Id="rId10" Type="http://schemas.openxmlformats.org/officeDocument/2006/relationships/hyperlink" Target="https://drive.google.com/file/d/1xmay3Uj5f3SfGc7eV9JYSaBqfSKWKAcY/view?usp=sharing" TargetMode="External"/><Relationship Id="rId19" Type="http://schemas.openxmlformats.org/officeDocument/2006/relationships/hyperlink" Target="https://drive.google.com/file/d/1sOf8u8T5VijKPspMMLm3SOOB2D0I2Psq/view?usp=sharing" TargetMode="External"/><Relationship Id="rId4" Type="http://schemas.openxmlformats.org/officeDocument/2006/relationships/hyperlink" Target="https://drive.google.com/file/d/1EosayFi-pyymYG1FbvaMVsROctg_NZ4c/view?usp=sharing" TargetMode="External"/><Relationship Id="rId9" Type="http://schemas.openxmlformats.org/officeDocument/2006/relationships/hyperlink" Target="https://drive.google.com/file/d/1JtE81u_XiUAT0zWXGti5OXN2KaemnDf5/view?usp=sharing" TargetMode="External"/><Relationship Id="rId14" Type="http://schemas.openxmlformats.org/officeDocument/2006/relationships/hyperlink" Target="https://drive.google.com/file/d/18U6F6lHOxcCYjobxjKmX1Q3Vmb519XHA/view?usp=sharing" TargetMode="External"/><Relationship Id="rId22" Type="http://schemas.openxmlformats.org/officeDocument/2006/relationships/hyperlink" Target="https://drive.google.com/file/d/1nF743loIX5FGQXAiOCbgzoSysAPdrDRZ/view?usp=sharing" TargetMode="External"/><Relationship Id="rId27" Type="http://schemas.openxmlformats.org/officeDocument/2006/relationships/hyperlink" Target="https://drive.google.com/file/d/18whw9yKDqOBimuRjzPKYYWAk6xXdeUzR/view?usp=sharing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A9" sqref="A9"/>
    </sheetView>
  </sheetViews>
  <sheetFormatPr baseColWidth="10" defaultColWidth="8.83203125" defaultRowHeight="12.75" x14ac:dyDescent="0.2"/>
  <cols>
    <col min="1" max="1" width="39.83203125" customWidth="1"/>
    <col min="2" max="3" width="21" customWidth="1"/>
    <col min="4" max="4" width="18.1640625" customWidth="1"/>
    <col min="5" max="5" width="17.5" customWidth="1"/>
    <col min="6" max="6" width="20.33203125" customWidth="1"/>
    <col min="7" max="7" width="14" customWidth="1"/>
    <col min="8" max="8" width="13.1640625" customWidth="1"/>
    <col min="9" max="10" width="14.83203125" customWidth="1"/>
    <col min="11" max="11" width="11.33203125" customWidth="1"/>
    <col min="12" max="12" width="12.83203125" customWidth="1"/>
    <col min="13" max="17" width="13.33203125" customWidth="1"/>
  </cols>
  <sheetData>
    <row r="1" spans="1:18" ht="25.9" customHeight="1" x14ac:dyDescent="0.2">
      <c r="A1" s="39"/>
      <c r="B1" s="40"/>
      <c r="C1" s="19"/>
      <c r="D1" s="47" t="s">
        <v>20</v>
      </c>
      <c r="E1" s="48"/>
      <c r="F1" s="48"/>
      <c r="G1" s="49" t="s">
        <v>17</v>
      </c>
      <c r="H1" s="50"/>
      <c r="I1" s="50"/>
      <c r="J1" s="50"/>
      <c r="K1" s="50"/>
      <c r="L1" s="51" t="s">
        <v>16</v>
      </c>
      <c r="M1" s="51"/>
      <c r="N1" s="51"/>
      <c r="O1" s="51"/>
      <c r="P1" s="51"/>
      <c r="Q1" s="23"/>
      <c r="R1" s="23"/>
    </row>
    <row r="2" spans="1:18" ht="11.65" customHeight="1" x14ac:dyDescent="0.2">
      <c r="A2" s="41" t="s">
        <v>0</v>
      </c>
      <c r="B2" s="43" t="s">
        <v>55</v>
      </c>
      <c r="C2" s="20" t="s">
        <v>65</v>
      </c>
      <c r="D2" s="57" t="s">
        <v>66</v>
      </c>
      <c r="E2" s="57"/>
      <c r="F2" s="58"/>
      <c r="G2" s="52" t="s">
        <v>69</v>
      </c>
      <c r="H2" s="52" t="s">
        <v>70</v>
      </c>
      <c r="I2" s="52" t="s">
        <v>67</v>
      </c>
      <c r="J2" s="55" t="s">
        <v>1</v>
      </c>
      <c r="K2" s="45" t="s">
        <v>2</v>
      </c>
      <c r="L2" s="37" t="s">
        <v>69</v>
      </c>
      <c r="M2" s="37" t="s">
        <v>70</v>
      </c>
      <c r="N2" s="37" t="s">
        <v>67</v>
      </c>
      <c r="O2" s="37" t="s">
        <v>18</v>
      </c>
      <c r="P2" s="37" t="s">
        <v>19</v>
      </c>
      <c r="Q2" s="27"/>
      <c r="R2" s="27"/>
    </row>
    <row r="3" spans="1:18" ht="63" customHeight="1" x14ac:dyDescent="0.2">
      <c r="A3" s="42"/>
      <c r="B3" s="44"/>
      <c r="C3" s="18" t="s">
        <v>56</v>
      </c>
      <c r="D3" s="3" t="s">
        <v>61</v>
      </c>
      <c r="E3" s="3" t="s">
        <v>62</v>
      </c>
      <c r="F3" s="3" t="s">
        <v>63</v>
      </c>
      <c r="G3" s="53"/>
      <c r="H3" s="53"/>
      <c r="I3" s="54"/>
      <c r="J3" s="56"/>
      <c r="K3" s="46"/>
      <c r="L3" s="38"/>
      <c r="M3" s="38"/>
      <c r="N3" s="38"/>
      <c r="O3" s="38"/>
      <c r="P3" s="38"/>
      <c r="Q3" s="28"/>
      <c r="R3" s="28"/>
    </row>
    <row r="4" spans="1:18" ht="10.9" customHeight="1" x14ac:dyDescent="0.2">
      <c r="A4" s="9" t="s">
        <v>39</v>
      </c>
      <c r="B4" s="9" t="s">
        <v>41</v>
      </c>
      <c r="C4" s="9" t="s">
        <v>57</v>
      </c>
      <c r="D4" s="5">
        <v>10</v>
      </c>
      <c r="E4" s="5">
        <f t="shared" ref="E4:E13" si="0">D4/3</f>
        <v>3.3333333333333335</v>
      </c>
      <c r="F4" s="5">
        <f t="shared" ref="F4:F13" si="1">D4*2/3</f>
        <v>6.666666666666667</v>
      </c>
      <c r="G4" s="25"/>
      <c r="H4" s="25"/>
      <c r="I4" s="24"/>
      <c r="J4" s="7">
        <f t="shared" ref="J4:J8" si="2">I4*0.21</f>
        <v>0</v>
      </c>
      <c r="K4" s="7">
        <f t="shared" ref="K4:K13" si="3">I4*1.21</f>
        <v>0</v>
      </c>
      <c r="L4" s="1"/>
      <c r="M4" s="1"/>
      <c r="N4" s="1"/>
      <c r="O4" s="7">
        <f t="shared" ref="O4:O10" si="4">N4*21</f>
        <v>0</v>
      </c>
      <c r="P4" s="7">
        <f t="shared" ref="P4:P10" si="5">N4*1.21</f>
        <v>0</v>
      </c>
      <c r="Q4" s="7">
        <f t="shared" ref="Q4:Q6" si="6">N4*J4</f>
        <v>0</v>
      </c>
    </row>
    <row r="5" spans="1:18" ht="10.9" customHeight="1" x14ac:dyDescent="0.2">
      <c r="A5" s="9" t="s">
        <v>28</v>
      </c>
      <c r="B5" s="4" t="s">
        <v>4</v>
      </c>
      <c r="C5" s="4" t="s">
        <v>23</v>
      </c>
      <c r="D5" s="5">
        <v>10</v>
      </c>
      <c r="E5" s="5">
        <f t="shared" si="0"/>
        <v>3.3333333333333335</v>
      </c>
      <c r="F5" s="5">
        <f t="shared" si="1"/>
        <v>6.666666666666667</v>
      </c>
      <c r="G5" s="25"/>
      <c r="H5" s="25"/>
      <c r="I5" s="24"/>
      <c r="J5" s="7">
        <f t="shared" si="2"/>
        <v>0</v>
      </c>
      <c r="K5" s="7">
        <f t="shared" si="3"/>
        <v>0</v>
      </c>
      <c r="L5" s="1"/>
      <c r="M5" s="1"/>
      <c r="N5" s="1"/>
      <c r="O5" s="7">
        <f t="shared" si="4"/>
        <v>0</v>
      </c>
      <c r="P5" s="7">
        <f t="shared" si="5"/>
        <v>0</v>
      </c>
      <c r="Q5" s="7">
        <f t="shared" si="6"/>
        <v>0</v>
      </c>
    </row>
    <row r="6" spans="1:18" ht="10.9" customHeight="1" x14ac:dyDescent="0.2">
      <c r="A6" s="9" t="s">
        <v>42</v>
      </c>
      <c r="B6" s="9" t="s">
        <v>43</v>
      </c>
      <c r="C6" s="4" t="s">
        <v>59</v>
      </c>
      <c r="D6" s="5">
        <v>10</v>
      </c>
      <c r="E6" s="5">
        <f t="shared" si="0"/>
        <v>3.3333333333333335</v>
      </c>
      <c r="F6" s="5">
        <f t="shared" si="1"/>
        <v>6.666666666666667</v>
      </c>
      <c r="G6" s="25"/>
      <c r="H6" s="25"/>
      <c r="I6" s="24"/>
      <c r="J6" s="7">
        <f t="shared" si="2"/>
        <v>0</v>
      </c>
      <c r="K6" s="7">
        <f t="shared" si="3"/>
        <v>0</v>
      </c>
      <c r="L6" s="1"/>
      <c r="M6" s="1"/>
      <c r="N6" s="1"/>
      <c r="O6" s="7">
        <f t="shared" si="4"/>
        <v>0</v>
      </c>
      <c r="P6" s="7">
        <f t="shared" si="5"/>
        <v>0</v>
      </c>
      <c r="Q6" s="7">
        <f t="shared" si="6"/>
        <v>0</v>
      </c>
    </row>
    <row r="7" spans="1:18" ht="10.9" customHeight="1" x14ac:dyDescent="0.2">
      <c r="A7" s="9" t="s">
        <v>29</v>
      </c>
      <c r="B7" s="15" t="s">
        <v>23</v>
      </c>
      <c r="C7" s="4" t="s">
        <v>23</v>
      </c>
      <c r="D7" s="5">
        <v>8</v>
      </c>
      <c r="E7" s="5">
        <f t="shared" si="0"/>
        <v>2.6666666666666665</v>
      </c>
      <c r="F7" s="5">
        <f t="shared" si="1"/>
        <v>5.333333333333333</v>
      </c>
      <c r="G7" s="25"/>
      <c r="H7" s="25"/>
      <c r="I7" s="24"/>
      <c r="J7" s="7">
        <f t="shared" si="2"/>
        <v>0</v>
      </c>
      <c r="K7" s="7">
        <f t="shared" si="3"/>
        <v>0</v>
      </c>
      <c r="L7" s="1"/>
      <c r="M7" s="1"/>
      <c r="N7" s="1"/>
      <c r="O7" s="7">
        <f t="shared" si="4"/>
        <v>0</v>
      </c>
      <c r="P7" s="7">
        <f t="shared" si="5"/>
        <v>0</v>
      </c>
      <c r="Q7" s="7"/>
    </row>
    <row r="8" spans="1:18" ht="10.9" customHeight="1" x14ac:dyDescent="0.2">
      <c r="A8" s="9" t="s">
        <v>30</v>
      </c>
      <c r="B8" s="15" t="s">
        <v>23</v>
      </c>
      <c r="C8" s="4" t="s">
        <v>57</v>
      </c>
      <c r="D8" s="5">
        <v>7</v>
      </c>
      <c r="E8" s="5">
        <f t="shared" si="0"/>
        <v>2.3333333333333335</v>
      </c>
      <c r="F8" s="5">
        <f t="shared" si="1"/>
        <v>4.666666666666667</v>
      </c>
      <c r="G8" s="25"/>
      <c r="H8" s="25"/>
      <c r="I8" s="24"/>
      <c r="J8" s="7">
        <f t="shared" si="2"/>
        <v>0</v>
      </c>
      <c r="K8" s="7">
        <f t="shared" si="3"/>
        <v>0</v>
      </c>
      <c r="L8" s="1"/>
      <c r="M8" s="1"/>
      <c r="N8" s="1"/>
      <c r="O8" s="7">
        <f t="shared" si="4"/>
        <v>0</v>
      </c>
      <c r="P8" s="7">
        <f t="shared" si="5"/>
        <v>0</v>
      </c>
      <c r="Q8" s="7"/>
    </row>
    <row r="9" spans="1:18" x14ac:dyDescent="0.2">
      <c r="A9" s="4" t="s">
        <v>6</v>
      </c>
      <c r="B9" s="4" t="s">
        <v>5</v>
      </c>
      <c r="C9" s="4" t="s">
        <v>57</v>
      </c>
      <c r="D9" s="5">
        <v>2</v>
      </c>
      <c r="E9" s="5">
        <f t="shared" si="0"/>
        <v>0.66666666666666663</v>
      </c>
      <c r="F9" s="5">
        <f t="shared" si="1"/>
        <v>1.3333333333333333</v>
      </c>
      <c r="G9" s="25"/>
      <c r="H9" s="25"/>
      <c r="I9" s="24"/>
      <c r="J9" s="7">
        <f t="shared" ref="J9:J13" si="7">I9*0.21</f>
        <v>0</v>
      </c>
      <c r="K9" s="7">
        <f t="shared" si="3"/>
        <v>0</v>
      </c>
      <c r="L9" s="1"/>
      <c r="M9" s="1"/>
      <c r="N9" s="1"/>
      <c r="O9" s="7">
        <f t="shared" si="4"/>
        <v>0</v>
      </c>
      <c r="P9" s="7">
        <f t="shared" si="5"/>
        <v>0</v>
      </c>
      <c r="Q9" s="7"/>
    </row>
    <row r="10" spans="1:18" x14ac:dyDescent="0.2">
      <c r="A10" s="4" t="s">
        <v>7</v>
      </c>
      <c r="B10" s="4" t="s">
        <v>5</v>
      </c>
      <c r="C10" s="4" t="s">
        <v>57</v>
      </c>
      <c r="D10" s="5">
        <v>2</v>
      </c>
      <c r="E10" s="5">
        <f t="shared" si="0"/>
        <v>0.66666666666666663</v>
      </c>
      <c r="F10" s="5">
        <f t="shared" si="1"/>
        <v>1.3333333333333333</v>
      </c>
      <c r="G10" s="25"/>
      <c r="H10" s="25"/>
      <c r="I10" s="24"/>
      <c r="J10" s="7">
        <f t="shared" si="7"/>
        <v>0</v>
      </c>
      <c r="K10" s="7">
        <f t="shared" si="3"/>
        <v>0</v>
      </c>
      <c r="L10" s="1"/>
      <c r="M10" s="1"/>
      <c r="N10" s="1"/>
      <c r="O10" s="7">
        <f t="shared" si="4"/>
        <v>0</v>
      </c>
      <c r="P10" s="7">
        <f t="shared" si="5"/>
        <v>0</v>
      </c>
      <c r="Q10" s="7"/>
    </row>
    <row r="11" spans="1:18" x14ac:dyDescent="0.2">
      <c r="A11" s="4" t="s">
        <v>71</v>
      </c>
      <c r="B11" s="15" t="s">
        <v>23</v>
      </c>
      <c r="C11" s="4" t="s">
        <v>23</v>
      </c>
      <c r="D11" s="5">
        <v>7</v>
      </c>
      <c r="E11" s="5">
        <f t="shared" si="0"/>
        <v>2.3333333333333335</v>
      </c>
      <c r="F11" s="5">
        <f t="shared" si="1"/>
        <v>4.666666666666667</v>
      </c>
      <c r="G11" s="25"/>
      <c r="H11" s="25"/>
      <c r="I11" s="24"/>
      <c r="J11" s="7">
        <f t="shared" ref="J11:J12" si="8">I11*0.21</f>
        <v>0</v>
      </c>
      <c r="K11" s="7">
        <f t="shared" ref="K11:K12" si="9">I11*1.21</f>
        <v>0</v>
      </c>
      <c r="L11" s="1"/>
      <c r="M11" s="1"/>
      <c r="N11" s="1"/>
      <c r="O11" s="7">
        <f t="shared" ref="O11:O13" si="10">N11*21</f>
        <v>0</v>
      </c>
      <c r="P11" s="7">
        <f t="shared" ref="P11:P13" si="11">N11*1.21</f>
        <v>0</v>
      </c>
      <c r="Q11" s="7"/>
    </row>
    <row r="12" spans="1:18" x14ac:dyDescent="0.2">
      <c r="A12" s="4" t="s">
        <v>72</v>
      </c>
      <c r="B12" s="15" t="s">
        <v>23</v>
      </c>
      <c r="C12" s="4" t="s">
        <v>23</v>
      </c>
      <c r="D12" s="5">
        <v>7</v>
      </c>
      <c r="E12" s="5">
        <f t="shared" si="0"/>
        <v>2.3333333333333335</v>
      </c>
      <c r="F12" s="5">
        <f t="shared" si="1"/>
        <v>4.666666666666667</v>
      </c>
      <c r="G12" s="25"/>
      <c r="H12" s="25"/>
      <c r="I12" s="24"/>
      <c r="J12" s="7">
        <f t="shared" si="8"/>
        <v>0</v>
      </c>
      <c r="K12" s="7">
        <f t="shared" si="9"/>
        <v>0</v>
      </c>
      <c r="L12" s="1"/>
      <c r="M12" s="1"/>
      <c r="N12" s="1"/>
      <c r="O12" s="7">
        <f t="shared" si="10"/>
        <v>0</v>
      </c>
      <c r="P12" s="7">
        <f t="shared" si="11"/>
        <v>0</v>
      </c>
      <c r="Q12" s="7"/>
    </row>
    <row r="13" spans="1:18" x14ac:dyDescent="0.2">
      <c r="A13" s="9" t="s">
        <v>22</v>
      </c>
      <c r="B13" s="15" t="s">
        <v>23</v>
      </c>
      <c r="C13" s="4" t="s">
        <v>23</v>
      </c>
      <c r="D13" s="5">
        <v>7</v>
      </c>
      <c r="E13" s="5">
        <f t="shared" si="0"/>
        <v>2.3333333333333335</v>
      </c>
      <c r="F13" s="5">
        <f t="shared" si="1"/>
        <v>4.666666666666667</v>
      </c>
      <c r="G13" s="25"/>
      <c r="H13" s="25"/>
      <c r="I13" s="24"/>
      <c r="J13" s="7">
        <f t="shared" si="7"/>
        <v>0</v>
      </c>
      <c r="K13" s="7">
        <f t="shared" si="3"/>
        <v>0</v>
      </c>
      <c r="L13" s="1"/>
      <c r="M13" s="1"/>
      <c r="N13" s="1"/>
      <c r="O13" s="7">
        <f t="shared" si="10"/>
        <v>0</v>
      </c>
      <c r="P13" s="7">
        <f t="shared" si="11"/>
        <v>0</v>
      </c>
      <c r="Q13" s="7"/>
    </row>
    <row r="14" spans="1:18" x14ac:dyDescent="0.2">
      <c r="A14" s="10" t="s">
        <v>21</v>
      </c>
      <c r="B14" s="11"/>
      <c r="C14" s="11"/>
      <c r="D14" s="16">
        <f>SUM(D4:D13)</f>
        <v>70</v>
      </c>
      <c r="E14" s="16">
        <f>SUM(E4:E13)</f>
        <v>23.333333333333329</v>
      </c>
      <c r="F14" s="16">
        <f>SUM(F4:F13)</f>
        <v>46.666666666666657</v>
      </c>
      <c r="G14" s="12"/>
      <c r="H14" s="12"/>
      <c r="I14" s="11"/>
      <c r="J14" s="11"/>
      <c r="K14" s="11"/>
      <c r="L14" s="11"/>
      <c r="M14" s="13"/>
      <c r="N14" s="14"/>
      <c r="O14" s="14"/>
      <c r="P14" s="14"/>
      <c r="Q14" s="14"/>
    </row>
    <row r="15" spans="1:18" x14ac:dyDescent="0.2">
      <c r="A15" s="4" t="s">
        <v>40</v>
      </c>
    </row>
  </sheetData>
  <sortState ref="A4:J134">
    <sortCondition ref="A4"/>
  </sortState>
  <mergeCells count="17">
    <mergeCell ref="N2:N3"/>
    <mergeCell ref="O2:O3"/>
    <mergeCell ref="P2:P3"/>
    <mergeCell ref="A1:B1"/>
    <mergeCell ref="A2:A3"/>
    <mergeCell ref="B2:B3"/>
    <mergeCell ref="K2:K3"/>
    <mergeCell ref="L2:L3"/>
    <mergeCell ref="D1:F1"/>
    <mergeCell ref="G1:K1"/>
    <mergeCell ref="L1:P1"/>
    <mergeCell ref="G2:G3"/>
    <mergeCell ref="H2:H3"/>
    <mergeCell ref="I2:I3"/>
    <mergeCell ref="J2:J3"/>
    <mergeCell ref="D2:F2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6"/>
  <sheetViews>
    <sheetView tabSelected="1" topLeftCell="A2" zoomScale="85" zoomScaleNormal="85" workbookViewId="0">
      <selection activeCell="N25" sqref="N25"/>
    </sheetView>
  </sheetViews>
  <sheetFormatPr baseColWidth="10" defaultRowHeight="12.75" x14ac:dyDescent="0.2"/>
  <cols>
    <col min="1" max="1" width="38.5" customWidth="1"/>
    <col min="2" max="2" width="14.1640625" customWidth="1"/>
    <col min="5" max="5" width="14.6640625" customWidth="1"/>
    <col min="6" max="6" width="14.83203125" customWidth="1"/>
    <col min="8" max="8" width="22" customWidth="1"/>
    <col min="9" max="9" width="41" customWidth="1"/>
    <col min="10" max="10" width="15.5" customWidth="1"/>
    <col min="14" max="14" width="18.6640625" customWidth="1"/>
    <col min="15" max="15" width="36.1640625" customWidth="1"/>
    <col min="16" max="16" width="14.83203125" customWidth="1"/>
  </cols>
  <sheetData>
    <row r="2" spans="1:18" ht="25.9" customHeight="1" x14ac:dyDescent="0.2">
      <c r="A2" s="39"/>
      <c r="B2" s="40"/>
      <c r="C2" s="19"/>
      <c r="D2" s="47" t="s">
        <v>20</v>
      </c>
      <c r="E2" s="48"/>
      <c r="F2" s="48"/>
      <c r="G2" s="49" t="s">
        <v>17</v>
      </c>
      <c r="H2" s="50"/>
      <c r="I2" s="50"/>
      <c r="J2" s="50"/>
      <c r="K2" s="50"/>
      <c r="L2" s="50"/>
      <c r="M2" s="51" t="s">
        <v>16</v>
      </c>
      <c r="N2" s="51"/>
      <c r="O2" s="51"/>
      <c r="P2" s="51"/>
      <c r="Q2" s="51"/>
      <c r="R2" s="51"/>
    </row>
    <row r="3" spans="1:18" ht="11.65" customHeight="1" x14ac:dyDescent="0.2">
      <c r="A3" s="41" t="s">
        <v>0</v>
      </c>
      <c r="B3" s="43" t="s">
        <v>55</v>
      </c>
      <c r="C3" s="20" t="s">
        <v>65</v>
      </c>
      <c r="D3" s="57" t="s">
        <v>66</v>
      </c>
      <c r="E3" s="57"/>
      <c r="F3" s="58"/>
      <c r="G3" s="52" t="s">
        <v>69</v>
      </c>
      <c r="H3" s="52" t="s">
        <v>70</v>
      </c>
      <c r="I3" s="52" t="s">
        <v>76</v>
      </c>
      <c r="J3" s="52" t="s">
        <v>67</v>
      </c>
      <c r="K3" s="55" t="s">
        <v>1</v>
      </c>
      <c r="L3" s="45" t="s">
        <v>2</v>
      </c>
      <c r="M3" s="37" t="s">
        <v>69</v>
      </c>
      <c r="N3" s="37" t="s">
        <v>70</v>
      </c>
      <c r="O3" s="37" t="s">
        <v>76</v>
      </c>
      <c r="P3" s="37" t="s">
        <v>67</v>
      </c>
      <c r="Q3" s="37" t="s">
        <v>18</v>
      </c>
      <c r="R3" s="37" t="s">
        <v>19</v>
      </c>
    </row>
    <row r="4" spans="1:18" ht="63" customHeight="1" x14ac:dyDescent="0.2">
      <c r="A4" s="42"/>
      <c r="B4" s="44"/>
      <c r="C4" s="17" t="s">
        <v>56</v>
      </c>
      <c r="D4" s="3" t="s">
        <v>61</v>
      </c>
      <c r="E4" s="3" t="s">
        <v>62</v>
      </c>
      <c r="F4" s="3" t="s">
        <v>63</v>
      </c>
      <c r="G4" s="53"/>
      <c r="H4" s="53"/>
      <c r="I4" s="53"/>
      <c r="J4" s="54"/>
      <c r="K4" s="56"/>
      <c r="L4" s="46"/>
      <c r="M4" s="38"/>
      <c r="N4" s="38"/>
      <c r="O4" s="38"/>
      <c r="P4" s="38"/>
      <c r="Q4" s="38"/>
      <c r="R4" s="38"/>
    </row>
    <row r="5" spans="1:18" ht="38.25" x14ac:dyDescent="0.2">
      <c r="A5" s="9" t="s">
        <v>38</v>
      </c>
      <c r="B5" s="8" t="s">
        <v>3</v>
      </c>
      <c r="C5" s="8" t="s">
        <v>57</v>
      </c>
      <c r="D5" s="5">
        <v>2.0999999999999996</v>
      </c>
      <c r="E5" s="5">
        <f>D5/3</f>
        <v>0.69999999999999984</v>
      </c>
      <c r="F5" s="5">
        <f>D5*2/3</f>
        <v>1.3999999999999997</v>
      </c>
      <c r="G5" s="25">
        <v>1</v>
      </c>
      <c r="H5" s="25" t="s">
        <v>78</v>
      </c>
      <c r="I5" s="30" t="s">
        <v>77</v>
      </c>
      <c r="J5" s="24">
        <v>1.1499999999999999</v>
      </c>
      <c r="K5" s="7">
        <f>J5*0.21</f>
        <v>0.24149999999999996</v>
      </c>
      <c r="L5" s="7">
        <f t="shared" ref="L5" si="0">J5*1.21</f>
        <v>1.3915</v>
      </c>
      <c r="M5" s="1">
        <v>1</v>
      </c>
      <c r="N5" s="32" t="s">
        <v>79</v>
      </c>
      <c r="O5" s="31" t="s">
        <v>77</v>
      </c>
      <c r="P5" s="1">
        <v>0.6</v>
      </c>
      <c r="Q5" s="7">
        <f>P5*21%</f>
        <v>0.126</v>
      </c>
      <c r="R5" s="7">
        <f t="shared" ref="R5" si="1">P5*1.21</f>
        <v>0.72599999999999998</v>
      </c>
    </row>
    <row r="6" spans="1:18" ht="51" x14ac:dyDescent="0.2">
      <c r="A6" s="4" t="s">
        <v>8</v>
      </c>
      <c r="B6" s="4" t="s">
        <v>9</v>
      </c>
      <c r="C6" s="4" t="s">
        <v>57</v>
      </c>
      <c r="D6" s="5">
        <v>2.0999999999999996</v>
      </c>
      <c r="E6" s="5">
        <f t="shared" ref="E6:E25" si="2">D6/3</f>
        <v>0.69999999999999984</v>
      </c>
      <c r="F6" s="5">
        <f t="shared" ref="F6:F25" si="3">D6*2/3</f>
        <v>1.3999999999999997</v>
      </c>
      <c r="G6" s="25">
        <v>1</v>
      </c>
      <c r="H6" s="33" t="s">
        <v>81</v>
      </c>
      <c r="I6" s="30" t="s">
        <v>80</v>
      </c>
      <c r="J6" s="24">
        <v>0.75</v>
      </c>
      <c r="K6" s="7">
        <f t="shared" ref="K6:K25" si="4">J6*0.21</f>
        <v>0.1575</v>
      </c>
      <c r="L6" s="7">
        <f t="shared" ref="L6:L14" si="5">J6*1.21</f>
        <v>0.90749999999999997</v>
      </c>
      <c r="M6" s="1">
        <v>1</v>
      </c>
      <c r="N6" s="32" t="s">
        <v>82</v>
      </c>
      <c r="O6" s="31" t="s">
        <v>80</v>
      </c>
      <c r="P6" s="1">
        <v>0.68</v>
      </c>
      <c r="Q6" s="7">
        <f>P6*21%</f>
        <v>0.14280000000000001</v>
      </c>
      <c r="R6" s="7">
        <f t="shared" ref="R6:R25" si="6">P6*1.21</f>
        <v>0.82280000000000009</v>
      </c>
    </row>
    <row r="7" spans="1:18" ht="38.25" x14ac:dyDescent="0.2">
      <c r="A7" s="9" t="s">
        <v>27</v>
      </c>
      <c r="B7" s="9" t="s">
        <v>25</v>
      </c>
      <c r="C7" s="4" t="s">
        <v>57</v>
      </c>
      <c r="D7" s="5">
        <v>2.0999999999999996</v>
      </c>
      <c r="E7" s="5">
        <f t="shared" si="2"/>
        <v>0.69999999999999984</v>
      </c>
      <c r="F7" s="5">
        <f t="shared" si="3"/>
        <v>1.3999999999999997</v>
      </c>
      <c r="G7" s="25">
        <v>1</v>
      </c>
      <c r="H7" s="33" t="s">
        <v>83</v>
      </c>
      <c r="I7" s="30" t="s">
        <v>84</v>
      </c>
      <c r="J7" s="24">
        <v>8.75</v>
      </c>
      <c r="K7" s="7">
        <f t="shared" si="4"/>
        <v>1.8374999999999999</v>
      </c>
      <c r="L7" s="7">
        <f t="shared" si="5"/>
        <v>10.5875</v>
      </c>
      <c r="M7" s="1"/>
      <c r="N7" s="32" t="s">
        <v>85</v>
      </c>
      <c r="O7" s="1"/>
      <c r="P7" s="1"/>
      <c r="Q7" s="7">
        <f t="shared" ref="Q7:Q25" si="7">P7*21</f>
        <v>0</v>
      </c>
      <c r="R7" s="7">
        <f t="shared" si="6"/>
        <v>0</v>
      </c>
    </row>
    <row r="8" spans="1:18" ht="40.5" customHeight="1" x14ac:dyDescent="0.2">
      <c r="A8" s="4" t="s">
        <v>44</v>
      </c>
      <c r="B8" s="4" t="s">
        <v>47</v>
      </c>
      <c r="C8" s="4" t="s">
        <v>23</v>
      </c>
      <c r="D8" s="5">
        <v>0.7</v>
      </c>
      <c r="E8" s="5">
        <f t="shared" si="2"/>
        <v>0.23333333333333331</v>
      </c>
      <c r="F8" s="5">
        <f t="shared" si="3"/>
        <v>0.46666666666666662</v>
      </c>
      <c r="G8" s="25">
        <v>1</v>
      </c>
      <c r="H8" s="33" t="s">
        <v>86</v>
      </c>
      <c r="I8" s="30" t="s">
        <v>87</v>
      </c>
      <c r="J8" s="24">
        <v>0.18</v>
      </c>
      <c r="K8" s="7">
        <f t="shared" si="4"/>
        <v>3.78E-2</v>
      </c>
      <c r="L8" s="7">
        <f t="shared" si="5"/>
        <v>0.21779999999999999</v>
      </c>
      <c r="M8" s="1">
        <v>1</v>
      </c>
      <c r="N8" s="32" t="s">
        <v>88</v>
      </c>
      <c r="O8" s="30" t="s">
        <v>87</v>
      </c>
      <c r="P8" s="1">
        <v>0.14000000000000001</v>
      </c>
      <c r="Q8" s="7">
        <f>P8*21%</f>
        <v>2.9400000000000003E-2</v>
      </c>
      <c r="R8" s="7">
        <f t="shared" si="6"/>
        <v>0.16940000000000002</v>
      </c>
    </row>
    <row r="9" spans="1:18" ht="51" x14ac:dyDescent="0.2">
      <c r="A9" s="4" t="s">
        <v>45</v>
      </c>
      <c r="B9" s="4" t="s">
        <v>47</v>
      </c>
      <c r="C9" s="4" t="s">
        <v>23</v>
      </c>
      <c r="D9" s="5">
        <v>0.7</v>
      </c>
      <c r="E9" s="5">
        <f t="shared" si="2"/>
        <v>0.23333333333333331</v>
      </c>
      <c r="F9" s="5">
        <f t="shared" si="3"/>
        <v>0.46666666666666662</v>
      </c>
      <c r="G9" s="25">
        <v>1</v>
      </c>
      <c r="H9" s="33" t="s">
        <v>89</v>
      </c>
      <c r="I9" s="30" t="s">
        <v>87</v>
      </c>
      <c r="J9" s="24">
        <v>0.18</v>
      </c>
      <c r="K9" s="7">
        <f t="shared" si="4"/>
        <v>3.78E-2</v>
      </c>
      <c r="L9" s="7">
        <f t="shared" si="5"/>
        <v>0.21779999999999999</v>
      </c>
      <c r="M9" s="1">
        <v>1</v>
      </c>
      <c r="N9" s="32" t="s">
        <v>90</v>
      </c>
      <c r="O9" s="31" t="s">
        <v>87</v>
      </c>
      <c r="P9" s="1">
        <v>0.14000000000000001</v>
      </c>
      <c r="Q9" s="7">
        <f>P9*21%</f>
        <v>2.9400000000000003E-2</v>
      </c>
      <c r="R9" s="7">
        <f t="shared" si="6"/>
        <v>0.16940000000000002</v>
      </c>
    </row>
    <row r="10" spans="1:18" ht="63.75" x14ac:dyDescent="0.2">
      <c r="A10" s="4" t="s">
        <v>46</v>
      </c>
      <c r="B10" s="4" t="s">
        <v>48</v>
      </c>
      <c r="C10" s="4" t="s">
        <v>23</v>
      </c>
      <c r="D10" s="5">
        <v>0.7</v>
      </c>
      <c r="E10" s="5">
        <f t="shared" si="2"/>
        <v>0.23333333333333331</v>
      </c>
      <c r="F10" s="5">
        <f t="shared" si="3"/>
        <v>0.46666666666666662</v>
      </c>
      <c r="G10" s="25">
        <v>1</v>
      </c>
      <c r="H10" s="33" t="s">
        <v>91</v>
      </c>
      <c r="I10" s="30" t="s">
        <v>92</v>
      </c>
      <c r="J10" s="24">
        <v>0.1</v>
      </c>
      <c r="K10" s="7">
        <f t="shared" si="4"/>
        <v>2.1000000000000001E-2</v>
      </c>
      <c r="L10" s="7">
        <f t="shared" si="5"/>
        <v>0.121</v>
      </c>
      <c r="M10" s="1">
        <v>1</v>
      </c>
      <c r="N10" s="32" t="s">
        <v>93</v>
      </c>
      <c r="O10" s="31" t="s">
        <v>92</v>
      </c>
      <c r="P10" s="1">
        <v>0.06</v>
      </c>
      <c r="Q10" s="7">
        <f>P10*21%</f>
        <v>1.2599999999999998E-2</v>
      </c>
      <c r="R10" s="7">
        <f t="shared" si="6"/>
        <v>7.2599999999999998E-2</v>
      </c>
    </row>
    <row r="11" spans="1:18" ht="20.45" customHeight="1" x14ac:dyDescent="0.2">
      <c r="A11" s="9" t="s">
        <v>10</v>
      </c>
      <c r="B11" s="2" t="s">
        <v>11</v>
      </c>
      <c r="C11" s="4" t="s">
        <v>68</v>
      </c>
      <c r="D11" s="5">
        <v>1.4</v>
      </c>
      <c r="E11" s="5">
        <f t="shared" si="2"/>
        <v>0.46666666666666662</v>
      </c>
      <c r="F11" s="5">
        <f t="shared" si="3"/>
        <v>0.93333333333333324</v>
      </c>
      <c r="G11" s="25">
        <v>1</v>
      </c>
      <c r="H11" s="25" t="s">
        <v>94</v>
      </c>
      <c r="I11" s="30" t="s">
        <v>97</v>
      </c>
      <c r="J11" s="24">
        <v>5.4</v>
      </c>
      <c r="K11" s="7">
        <f t="shared" si="4"/>
        <v>1.1340000000000001</v>
      </c>
      <c r="L11" s="7">
        <f t="shared" si="5"/>
        <v>6.5339999999999998</v>
      </c>
      <c r="M11" s="1">
        <v>1</v>
      </c>
      <c r="N11" s="1" t="s">
        <v>95</v>
      </c>
      <c r="O11" s="31" t="s">
        <v>96</v>
      </c>
      <c r="P11" s="1">
        <v>5.0999999999999996</v>
      </c>
      <c r="Q11" s="7">
        <f>P11*21%</f>
        <v>1.071</v>
      </c>
      <c r="R11" s="7">
        <f t="shared" si="6"/>
        <v>6.1709999999999994</v>
      </c>
    </row>
    <row r="12" spans="1:18" ht="38.25" x14ac:dyDescent="0.2">
      <c r="A12" s="9" t="s">
        <v>12</v>
      </c>
      <c r="B12" s="4" t="s">
        <v>13</v>
      </c>
      <c r="C12" s="4" t="s">
        <v>68</v>
      </c>
      <c r="D12" s="5">
        <v>1.4</v>
      </c>
      <c r="E12" s="5">
        <f t="shared" si="2"/>
        <v>0.46666666666666662</v>
      </c>
      <c r="F12" s="5">
        <f t="shared" si="3"/>
        <v>0.93333333333333324</v>
      </c>
      <c r="G12" s="25">
        <v>1</v>
      </c>
      <c r="H12" s="25" t="s">
        <v>100</v>
      </c>
      <c r="I12" s="30" t="s">
        <v>98</v>
      </c>
      <c r="J12" s="24">
        <v>2.15</v>
      </c>
      <c r="K12" s="7">
        <f t="shared" si="4"/>
        <v>0.45149999999999996</v>
      </c>
      <c r="L12" s="7">
        <f t="shared" si="5"/>
        <v>2.6014999999999997</v>
      </c>
      <c r="M12" s="1">
        <v>1</v>
      </c>
      <c r="N12" s="1" t="s">
        <v>101</v>
      </c>
      <c r="O12" s="31" t="s">
        <v>99</v>
      </c>
      <c r="P12" s="1">
        <v>1.5</v>
      </c>
      <c r="Q12" s="7">
        <f>P12*21%</f>
        <v>0.315</v>
      </c>
      <c r="R12" s="7">
        <f t="shared" si="6"/>
        <v>1.8149999999999999</v>
      </c>
    </row>
    <row r="13" spans="1:18" ht="38.25" x14ac:dyDescent="0.2">
      <c r="A13" s="4" t="s">
        <v>34</v>
      </c>
      <c r="B13" s="4" t="s">
        <v>51</v>
      </c>
      <c r="C13" s="4" t="s">
        <v>73</v>
      </c>
      <c r="D13" s="5">
        <v>2.8</v>
      </c>
      <c r="E13" s="5">
        <f t="shared" si="2"/>
        <v>0.93333333333333324</v>
      </c>
      <c r="F13" s="5">
        <f t="shared" si="3"/>
        <v>1.8666666666666665</v>
      </c>
      <c r="G13" s="25">
        <v>1</v>
      </c>
      <c r="H13" s="25" t="s">
        <v>102</v>
      </c>
      <c r="I13" s="30" t="s">
        <v>103</v>
      </c>
      <c r="J13" s="24">
        <v>1.27</v>
      </c>
      <c r="K13" s="7">
        <f t="shared" si="4"/>
        <v>0.26669999999999999</v>
      </c>
      <c r="L13" s="7">
        <f t="shared" si="5"/>
        <v>1.5367</v>
      </c>
      <c r="M13" s="1"/>
      <c r="N13" s="1" t="s">
        <v>104</v>
      </c>
      <c r="O13" s="1"/>
      <c r="P13" s="1"/>
      <c r="Q13" s="7">
        <f t="shared" ref="Q13" si="8">P13*21</f>
        <v>0</v>
      </c>
      <c r="R13" s="7">
        <f t="shared" ref="R13" si="9">P13*1.21</f>
        <v>0</v>
      </c>
    </row>
    <row r="14" spans="1:18" ht="51" x14ac:dyDescent="0.2">
      <c r="A14" s="4" t="s">
        <v>49</v>
      </c>
      <c r="B14" s="9" t="s">
        <v>50</v>
      </c>
      <c r="C14" s="4" t="s">
        <v>73</v>
      </c>
      <c r="D14" s="5">
        <v>1.4</v>
      </c>
      <c r="E14" s="5">
        <f t="shared" si="2"/>
        <v>0.46666666666666662</v>
      </c>
      <c r="F14" s="5">
        <f t="shared" si="3"/>
        <v>0.93333333333333324</v>
      </c>
      <c r="G14" s="25">
        <v>1</v>
      </c>
      <c r="H14" s="25" t="s">
        <v>106</v>
      </c>
      <c r="I14" s="30" t="s">
        <v>105</v>
      </c>
      <c r="J14" s="24">
        <v>0.42</v>
      </c>
      <c r="K14" s="7">
        <f t="shared" si="4"/>
        <v>8.8199999999999987E-2</v>
      </c>
      <c r="L14" s="7">
        <f t="shared" si="5"/>
        <v>0.50819999999999999</v>
      </c>
      <c r="M14" s="1">
        <v>1</v>
      </c>
      <c r="N14" s="1" t="s">
        <v>107</v>
      </c>
      <c r="O14" s="31" t="s">
        <v>108</v>
      </c>
      <c r="P14" s="1">
        <v>0.38</v>
      </c>
      <c r="Q14" s="7">
        <f>P14*21%</f>
        <v>7.9799999999999996E-2</v>
      </c>
      <c r="R14" s="7">
        <f t="shared" si="6"/>
        <v>0.45979999999999999</v>
      </c>
    </row>
    <row r="15" spans="1:18" ht="38.25" x14ac:dyDescent="0.2">
      <c r="A15" s="4" t="s">
        <v>35</v>
      </c>
      <c r="B15" s="4" t="s">
        <v>52</v>
      </c>
      <c r="C15" s="4" t="s">
        <v>68</v>
      </c>
      <c r="D15" s="5">
        <v>1.0499999999999998</v>
      </c>
      <c r="E15" s="5">
        <f t="shared" si="2"/>
        <v>0.34999999999999992</v>
      </c>
      <c r="F15" s="5">
        <f t="shared" si="3"/>
        <v>0.69999999999999984</v>
      </c>
      <c r="G15" s="25">
        <v>1</v>
      </c>
      <c r="H15" s="25" t="s">
        <v>110</v>
      </c>
      <c r="I15" s="30" t="s">
        <v>109</v>
      </c>
      <c r="J15" s="24">
        <v>2.93</v>
      </c>
      <c r="K15" s="7">
        <f t="shared" si="4"/>
        <v>0.61529999999999996</v>
      </c>
      <c r="L15" s="7">
        <f t="shared" ref="L15:L16" si="10">J15*1.21</f>
        <v>3.5453000000000001</v>
      </c>
      <c r="M15" s="1">
        <v>1</v>
      </c>
      <c r="N15" s="1" t="s">
        <v>111</v>
      </c>
      <c r="O15" s="31" t="s">
        <v>112</v>
      </c>
      <c r="P15" s="1">
        <v>2.4500000000000002</v>
      </c>
      <c r="Q15" s="7">
        <f>P15*21%</f>
        <v>0.51450000000000007</v>
      </c>
      <c r="R15" s="7">
        <f t="shared" ref="R15" si="11">P15*1.21</f>
        <v>2.9645000000000001</v>
      </c>
    </row>
    <row r="16" spans="1:18" ht="38.25" x14ac:dyDescent="0.2">
      <c r="A16" s="4" t="s">
        <v>36</v>
      </c>
      <c r="B16" s="4" t="s">
        <v>33</v>
      </c>
      <c r="C16" s="4" t="s">
        <v>57</v>
      </c>
      <c r="D16" s="5">
        <v>1.0499999999999998</v>
      </c>
      <c r="E16" s="5">
        <f t="shared" si="2"/>
        <v>0.34999999999999992</v>
      </c>
      <c r="F16" s="21">
        <f t="shared" si="3"/>
        <v>0.69999999999999984</v>
      </c>
      <c r="G16" s="25">
        <v>1</v>
      </c>
      <c r="H16" s="33" t="s">
        <v>83</v>
      </c>
      <c r="I16" s="30" t="s">
        <v>84</v>
      </c>
      <c r="J16" s="24">
        <v>8.75</v>
      </c>
      <c r="K16" s="7">
        <f t="shared" ref="K16" si="12">J16*0.21</f>
        <v>1.8374999999999999</v>
      </c>
      <c r="L16" s="7">
        <f t="shared" si="10"/>
        <v>10.5875</v>
      </c>
      <c r="M16" s="1"/>
      <c r="N16" s="32" t="s">
        <v>85</v>
      </c>
      <c r="O16" s="6"/>
      <c r="P16" s="6"/>
      <c r="Q16" s="7">
        <f t="shared" si="7"/>
        <v>0</v>
      </c>
      <c r="R16" s="7">
        <f t="shared" si="6"/>
        <v>0</v>
      </c>
    </row>
    <row r="17" spans="1:18" ht="63.75" x14ac:dyDescent="0.2">
      <c r="A17" s="2" t="s">
        <v>14</v>
      </c>
      <c r="B17" s="4" t="s">
        <v>15</v>
      </c>
      <c r="C17" s="4" t="s">
        <v>58</v>
      </c>
      <c r="D17" s="5">
        <v>0.7</v>
      </c>
      <c r="E17" s="5">
        <f t="shared" si="2"/>
        <v>0.23333333333333331</v>
      </c>
      <c r="F17" s="21">
        <f t="shared" si="3"/>
        <v>0.46666666666666662</v>
      </c>
      <c r="G17" s="26">
        <v>1</v>
      </c>
      <c r="H17" s="26" t="s">
        <v>116</v>
      </c>
      <c r="I17" s="30" t="s">
        <v>115</v>
      </c>
      <c r="J17" s="22">
        <v>2.7</v>
      </c>
      <c r="K17" s="7">
        <f t="shared" si="4"/>
        <v>0.56700000000000006</v>
      </c>
      <c r="L17" s="7">
        <f t="shared" ref="L17:L25" si="13">J17*1.21</f>
        <v>3.2669999999999999</v>
      </c>
      <c r="M17" s="6">
        <v>1</v>
      </c>
      <c r="N17" s="6" t="s">
        <v>113</v>
      </c>
      <c r="O17" s="34" t="s">
        <v>114</v>
      </c>
      <c r="P17" s="6">
        <v>2.2999999999999998</v>
      </c>
      <c r="Q17" s="7">
        <f>P17*21%</f>
        <v>0.48299999999999993</v>
      </c>
      <c r="R17" s="7">
        <f t="shared" si="6"/>
        <v>2.7829999999999999</v>
      </c>
    </row>
    <row r="18" spans="1:18" ht="70.5" customHeight="1" x14ac:dyDescent="0.2">
      <c r="A18" s="9" t="s">
        <v>24</v>
      </c>
      <c r="B18" s="4" t="s">
        <v>4</v>
      </c>
      <c r="C18" s="4" t="s">
        <v>60</v>
      </c>
      <c r="D18" s="5">
        <v>8.1999999999999993</v>
      </c>
      <c r="E18" s="5">
        <f t="shared" si="2"/>
        <v>2.7333333333333329</v>
      </c>
      <c r="F18" s="21">
        <f t="shared" si="3"/>
        <v>5.4666666666666659</v>
      </c>
      <c r="G18" s="26">
        <v>1</v>
      </c>
      <c r="H18" s="26" t="s">
        <v>118</v>
      </c>
      <c r="I18" s="30" t="s">
        <v>117</v>
      </c>
      <c r="J18" s="22">
        <f>24/12</f>
        <v>2</v>
      </c>
      <c r="K18" s="7">
        <f t="shared" si="4"/>
        <v>0.42</v>
      </c>
      <c r="L18" s="7">
        <f t="shared" si="13"/>
        <v>2.42</v>
      </c>
      <c r="M18" s="6">
        <v>1</v>
      </c>
      <c r="N18" s="35" t="s">
        <v>122</v>
      </c>
      <c r="O18" s="34" t="s">
        <v>119</v>
      </c>
      <c r="P18" s="6">
        <v>0.8</v>
      </c>
      <c r="Q18" s="7">
        <f>P18*21%</f>
        <v>0.16800000000000001</v>
      </c>
      <c r="R18" s="7">
        <f t="shared" si="6"/>
        <v>0.96799999999999997</v>
      </c>
    </row>
    <row r="19" spans="1:18" ht="75.75" customHeight="1" x14ac:dyDescent="0.2">
      <c r="A19" s="9" t="s">
        <v>75</v>
      </c>
      <c r="B19" s="4" t="s">
        <v>4</v>
      </c>
      <c r="C19" s="4" t="s">
        <v>60</v>
      </c>
      <c r="D19" s="5">
        <v>7.2</v>
      </c>
      <c r="E19" s="5">
        <f t="shared" ref="E19" si="14">D19/3</f>
        <v>2.4</v>
      </c>
      <c r="F19" s="21">
        <f t="shared" ref="F19" si="15">D19*2/3</f>
        <v>4.8</v>
      </c>
      <c r="G19" s="26">
        <v>1</v>
      </c>
      <c r="H19" s="36" t="s">
        <v>120</v>
      </c>
      <c r="I19" s="30" t="s">
        <v>121</v>
      </c>
      <c r="J19" s="22">
        <v>2.4</v>
      </c>
      <c r="K19" s="7">
        <f t="shared" ref="K19" si="16">J19*0.21</f>
        <v>0.504</v>
      </c>
      <c r="L19" s="7">
        <f t="shared" ref="L19" si="17">J19*1.21</f>
        <v>2.9039999999999999</v>
      </c>
      <c r="M19" s="6">
        <v>1</v>
      </c>
      <c r="N19" s="35" t="s">
        <v>123</v>
      </c>
      <c r="O19" s="34" t="s">
        <v>124</v>
      </c>
      <c r="P19" s="6">
        <v>0.9</v>
      </c>
      <c r="Q19" s="7">
        <f>P19*21%</f>
        <v>0.189</v>
      </c>
      <c r="R19" s="7">
        <f t="shared" ref="R19" si="18">P19*1.21</f>
        <v>1.089</v>
      </c>
    </row>
    <row r="20" spans="1:18" ht="51" x14ac:dyDescent="0.2">
      <c r="A20" s="9" t="s">
        <v>74</v>
      </c>
      <c r="B20" s="4" t="s">
        <v>4</v>
      </c>
      <c r="C20" s="4" t="s">
        <v>60</v>
      </c>
      <c r="D20" s="5">
        <v>10.5</v>
      </c>
      <c r="E20" s="5">
        <f t="shared" si="2"/>
        <v>3.5</v>
      </c>
      <c r="F20" s="21">
        <f t="shared" si="3"/>
        <v>7</v>
      </c>
      <c r="G20" s="26">
        <v>1</v>
      </c>
      <c r="H20" s="36" t="s">
        <v>125</v>
      </c>
      <c r="I20" s="30" t="s">
        <v>126</v>
      </c>
      <c r="J20" s="22">
        <v>0.14000000000000001</v>
      </c>
      <c r="K20" s="7">
        <f t="shared" si="4"/>
        <v>2.9400000000000003E-2</v>
      </c>
      <c r="L20" s="7">
        <f t="shared" si="13"/>
        <v>0.16940000000000002</v>
      </c>
      <c r="M20" s="6">
        <v>1</v>
      </c>
      <c r="N20" s="35" t="s">
        <v>127</v>
      </c>
      <c r="O20" s="34" t="s">
        <v>128</v>
      </c>
      <c r="P20" s="6">
        <v>0.1</v>
      </c>
      <c r="Q20" s="7">
        <f>P20*21%</f>
        <v>2.1000000000000001E-2</v>
      </c>
      <c r="R20" s="7">
        <f t="shared" si="6"/>
        <v>0.121</v>
      </c>
    </row>
    <row r="21" spans="1:18" ht="51" x14ac:dyDescent="0.2">
      <c r="A21" s="9" t="s">
        <v>26</v>
      </c>
      <c r="B21" s="4" t="s">
        <v>4</v>
      </c>
      <c r="C21" s="4" t="s">
        <v>60</v>
      </c>
      <c r="D21" s="5">
        <v>10.5</v>
      </c>
      <c r="E21" s="5">
        <f t="shared" si="2"/>
        <v>3.5</v>
      </c>
      <c r="F21" s="21">
        <f t="shared" si="3"/>
        <v>7</v>
      </c>
      <c r="G21" s="26">
        <v>1</v>
      </c>
      <c r="H21" s="36" t="s">
        <v>129</v>
      </c>
      <c r="I21" s="30" t="s">
        <v>130</v>
      </c>
      <c r="J21" s="22">
        <v>0.3</v>
      </c>
      <c r="K21" s="7">
        <f t="shared" si="4"/>
        <v>6.3E-2</v>
      </c>
      <c r="L21" s="7">
        <f t="shared" si="13"/>
        <v>0.36299999999999999</v>
      </c>
      <c r="M21" s="6">
        <v>1</v>
      </c>
      <c r="N21" s="35" t="s">
        <v>131</v>
      </c>
      <c r="O21" s="34" t="s">
        <v>132</v>
      </c>
      <c r="P21" s="6">
        <v>0.2</v>
      </c>
      <c r="Q21" s="7">
        <f>P21*21%</f>
        <v>4.2000000000000003E-2</v>
      </c>
      <c r="R21" s="7">
        <f t="shared" si="6"/>
        <v>0.24199999999999999</v>
      </c>
    </row>
    <row r="22" spans="1:18" ht="38.25" x14ac:dyDescent="0.2">
      <c r="A22" s="9" t="s">
        <v>37</v>
      </c>
      <c r="B22" s="4" t="s">
        <v>4</v>
      </c>
      <c r="C22" s="4" t="s">
        <v>60</v>
      </c>
      <c r="D22" s="5">
        <v>10.5</v>
      </c>
      <c r="E22" s="5">
        <f t="shared" si="2"/>
        <v>3.5</v>
      </c>
      <c r="F22" s="21">
        <f t="shared" si="3"/>
        <v>7</v>
      </c>
      <c r="G22" s="26">
        <v>1</v>
      </c>
      <c r="H22" s="26" t="s">
        <v>133</v>
      </c>
      <c r="I22" s="30" t="s">
        <v>134</v>
      </c>
      <c r="J22" s="22">
        <v>0.94</v>
      </c>
      <c r="K22" s="7">
        <f t="shared" si="4"/>
        <v>0.19739999999999999</v>
      </c>
      <c r="L22" s="7">
        <f t="shared" si="13"/>
        <v>1.1374</v>
      </c>
      <c r="M22" s="6">
        <v>1</v>
      </c>
      <c r="N22" s="6" t="s">
        <v>135</v>
      </c>
      <c r="O22" s="34" t="s">
        <v>136</v>
      </c>
      <c r="P22" s="6">
        <v>0.65</v>
      </c>
      <c r="Q22" s="7">
        <f>P22*21%</f>
        <v>0.13650000000000001</v>
      </c>
      <c r="R22" s="7">
        <f t="shared" si="6"/>
        <v>0.78649999999999998</v>
      </c>
    </row>
    <row r="23" spans="1:18" ht="38.25" x14ac:dyDescent="0.2">
      <c r="A23" s="4" t="s">
        <v>31</v>
      </c>
      <c r="B23" s="4" t="s">
        <v>53</v>
      </c>
      <c r="C23" s="4" t="s">
        <v>23</v>
      </c>
      <c r="D23" s="5">
        <v>2.0999999999999996</v>
      </c>
      <c r="E23" s="5">
        <f t="shared" si="2"/>
        <v>0.69999999999999984</v>
      </c>
      <c r="F23" s="21">
        <f t="shared" si="3"/>
        <v>1.3999999999999997</v>
      </c>
      <c r="G23" s="26">
        <v>1</v>
      </c>
      <c r="H23" s="26" t="s">
        <v>137</v>
      </c>
      <c r="I23" s="30" t="s">
        <v>138</v>
      </c>
      <c r="J23" s="22">
        <v>0.3</v>
      </c>
      <c r="K23" s="7">
        <f t="shared" si="4"/>
        <v>6.3E-2</v>
      </c>
      <c r="L23" s="7">
        <f t="shared" si="13"/>
        <v>0.36299999999999999</v>
      </c>
      <c r="M23" s="6"/>
      <c r="N23" s="6" t="s">
        <v>139</v>
      </c>
      <c r="O23" s="6"/>
      <c r="P23" s="6"/>
      <c r="Q23" s="7">
        <f t="shared" si="7"/>
        <v>0</v>
      </c>
      <c r="R23" s="7">
        <f t="shared" si="6"/>
        <v>0</v>
      </c>
    </row>
    <row r="24" spans="1:18" ht="38.25" x14ac:dyDescent="0.2">
      <c r="A24" s="4" t="s">
        <v>32</v>
      </c>
      <c r="B24" s="4" t="s">
        <v>54</v>
      </c>
      <c r="C24" s="4" t="s">
        <v>23</v>
      </c>
      <c r="D24" s="5">
        <v>2.0999999999999996</v>
      </c>
      <c r="E24" s="5">
        <f t="shared" si="2"/>
        <v>0.69999999999999984</v>
      </c>
      <c r="F24" s="21">
        <f t="shared" si="3"/>
        <v>1.3999999999999997</v>
      </c>
      <c r="G24" s="26">
        <v>1</v>
      </c>
      <c r="H24" s="26" t="s">
        <v>140</v>
      </c>
      <c r="I24" s="30" t="s">
        <v>141</v>
      </c>
      <c r="J24" s="22">
        <v>0.22</v>
      </c>
      <c r="K24" s="7">
        <f t="shared" si="4"/>
        <v>4.6199999999999998E-2</v>
      </c>
      <c r="L24" s="7">
        <f t="shared" si="13"/>
        <v>0.26619999999999999</v>
      </c>
      <c r="M24" s="6"/>
      <c r="N24" s="6" t="s">
        <v>139</v>
      </c>
      <c r="O24" s="6"/>
      <c r="P24" s="6"/>
      <c r="Q24" s="7">
        <f t="shared" si="7"/>
        <v>0</v>
      </c>
      <c r="R24" s="7">
        <f t="shared" si="6"/>
        <v>0</v>
      </c>
    </row>
    <row r="25" spans="1:18" ht="38.25" x14ac:dyDescent="0.2">
      <c r="A25" s="4" t="s">
        <v>64</v>
      </c>
      <c r="B25" s="15" t="s">
        <v>23</v>
      </c>
      <c r="C25" s="4" t="s">
        <v>23</v>
      </c>
      <c r="D25" s="5">
        <v>0.7</v>
      </c>
      <c r="E25" s="5">
        <f t="shared" si="2"/>
        <v>0.23333333333333331</v>
      </c>
      <c r="F25" s="21">
        <f t="shared" si="3"/>
        <v>0.46666666666666662</v>
      </c>
      <c r="G25" s="26">
        <v>1</v>
      </c>
      <c r="H25" s="26" t="s">
        <v>142</v>
      </c>
      <c r="I25" s="30" t="s">
        <v>143</v>
      </c>
      <c r="J25" s="22">
        <v>1.05</v>
      </c>
      <c r="K25" s="7">
        <f t="shared" si="4"/>
        <v>0.2205</v>
      </c>
      <c r="L25" s="7">
        <f t="shared" si="13"/>
        <v>1.2705</v>
      </c>
      <c r="M25" s="6"/>
      <c r="N25" s="6" t="s">
        <v>139</v>
      </c>
      <c r="O25" s="6"/>
      <c r="P25" s="6"/>
      <c r="Q25" s="7">
        <f t="shared" si="7"/>
        <v>0</v>
      </c>
      <c r="R25" s="7">
        <f t="shared" si="6"/>
        <v>0</v>
      </c>
    </row>
    <row r="29" spans="1:18" x14ac:dyDescent="0.2">
      <c r="A29" s="10" t="s">
        <v>21</v>
      </c>
      <c r="B29" s="11"/>
      <c r="C29" s="11"/>
      <c r="D29" s="16">
        <f>SUM(D5:D25)</f>
        <v>69.999999999999986</v>
      </c>
      <c r="E29" s="16">
        <f>SUM(E5:E25)</f>
        <v>23.333333333333332</v>
      </c>
      <c r="F29" s="16">
        <f>SUM(F5:F25)</f>
        <v>46.666666666666664</v>
      </c>
      <c r="G29" s="11"/>
      <c r="H29" s="11"/>
      <c r="I29" s="11"/>
      <c r="J29" s="11"/>
      <c r="K29" s="11"/>
      <c r="L29" s="11"/>
      <c r="M29" s="14"/>
      <c r="N29" s="14"/>
      <c r="O29" s="14"/>
      <c r="P29" s="14"/>
      <c r="Q29" s="14"/>
      <c r="R29" s="14"/>
    </row>
    <row r="30" spans="1:18" x14ac:dyDescent="0.2">
      <c r="A30" s="4" t="s">
        <v>40</v>
      </c>
    </row>
    <row r="37" spans="4:4" x14ac:dyDescent="0.2">
      <c r="D37" s="29"/>
    </row>
    <row r="38" spans="4:4" x14ac:dyDescent="0.2">
      <c r="D38" s="29"/>
    </row>
    <row r="39" spans="4:4" x14ac:dyDescent="0.2">
      <c r="D39" s="29"/>
    </row>
    <row r="40" spans="4:4" x14ac:dyDescent="0.2">
      <c r="D40" s="29"/>
    </row>
    <row r="41" spans="4:4" x14ac:dyDescent="0.2">
      <c r="D41" s="29"/>
    </row>
    <row r="42" spans="4:4" x14ac:dyDescent="0.2">
      <c r="D42" s="29"/>
    </row>
    <row r="43" spans="4:4" x14ac:dyDescent="0.2">
      <c r="D43" s="29"/>
    </row>
    <row r="44" spans="4:4" x14ac:dyDescent="0.2">
      <c r="D44" s="29"/>
    </row>
    <row r="45" spans="4:4" x14ac:dyDescent="0.2">
      <c r="D45" s="29"/>
    </row>
    <row r="46" spans="4:4" x14ac:dyDescent="0.2">
      <c r="D46" s="29"/>
    </row>
    <row r="47" spans="4:4" x14ac:dyDescent="0.2">
      <c r="D47" s="29"/>
    </row>
    <row r="48" spans="4:4" x14ac:dyDescent="0.2">
      <c r="D48" s="29"/>
    </row>
    <row r="49" spans="4:4" x14ac:dyDescent="0.2">
      <c r="D49" s="29"/>
    </row>
    <row r="50" spans="4:4" x14ac:dyDescent="0.2">
      <c r="D50" s="29"/>
    </row>
    <row r="51" spans="4:4" x14ac:dyDescent="0.2">
      <c r="D51" s="29"/>
    </row>
    <row r="52" spans="4:4" x14ac:dyDescent="0.2">
      <c r="D52" s="29"/>
    </row>
    <row r="53" spans="4:4" x14ac:dyDescent="0.2">
      <c r="D53" s="29"/>
    </row>
    <row r="54" spans="4:4" x14ac:dyDescent="0.2">
      <c r="D54" s="29"/>
    </row>
    <row r="55" spans="4:4" x14ac:dyDescent="0.2">
      <c r="D55" s="29"/>
    </row>
    <row r="56" spans="4:4" x14ac:dyDescent="0.2">
      <c r="D56" s="29"/>
    </row>
  </sheetData>
  <mergeCells count="19">
    <mergeCell ref="G2:L2"/>
    <mergeCell ref="O3:O4"/>
    <mergeCell ref="P3:P4"/>
    <mergeCell ref="Q3:Q4"/>
    <mergeCell ref="R3:R4"/>
    <mergeCell ref="M2:R2"/>
    <mergeCell ref="M3:M4"/>
    <mergeCell ref="H3:H4"/>
    <mergeCell ref="J3:J4"/>
    <mergeCell ref="K3:K4"/>
    <mergeCell ref="L3:L4"/>
    <mergeCell ref="G3:G4"/>
    <mergeCell ref="I3:I4"/>
    <mergeCell ref="N3:N4"/>
    <mergeCell ref="D3:F3"/>
    <mergeCell ref="A2:B2"/>
    <mergeCell ref="D2:F2"/>
    <mergeCell ref="A3:A4"/>
    <mergeCell ref="B3:B4"/>
  </mergeCells>
  <hyperlinks>
    <hyperlink ref="I5" r:id="rId1"/>
    <hyperlink ref="O5" r:id="rId2"/>
    <hyperlink ref="I6" r:id="rId3"/>
    <hyperlink ref="O6" r:id="rId4"/>
    <hyperlink ref="I10" r:id="rId5"/>
    <hyperlink ref="O11" r:id="rId6"/>
    <hyperlink ref="I11" r:id="rId7"/>
    <hyperlink ref="I12" r:id="rId8"/>
    <hyperlink ref="O12" r:id="rId9"/>
    <hyperlink ref="I13" r:id="rId10"/>
    <hyperlink ref="I14" r:id="rId11"/>
    <hyperlink ref="O14" r:id="rId12"/>
    <hyperlink ref="I15" r:id="rId13"/>
    <hyperlink ref="O15" r:id="rId14"/>
    <hyperlink ref="O17" r:id="rId15"/>
    <hyperlink ref="I17" r:id="rId16"/>
    <hyperlink ref="I18" r:id="rId17"/>
    <hyperlink ref="O18" r:id="rId18"/>
    <hyperlink ref="I19" r:id="rId19"/>
    <hyperlink ref="O19" r:id="rId20"/>
    <hyperlink ref="I20" r:id="rId21"/>
    <hyperlink ref="O20" r:id="rId22"/>
    <hyperlink ref="I21" r:id="rId23"/>
    <hyperlink ref="O21" r:id="rId24"/>
    <hyperlink ref="I22" r:id="rId25"/>
    <hyperlink ref="O22" r:id="rId26"/>
    <hyperlink ref="I23" r:id="rId27"/>
    <hyperlink ref="I24" r:id="rId28"/>
    <hyperlink ref="I25" r:id="rId29"/>
  </hyperlinks>
  <pageMargins left="0.7" right="0.7" top="0.75" bottom="0.75" header="0.3" footer="0.3"/>
  <pageSetup paperSize="9" orientation="portrait" horizontalDpi="0" verticalDpi="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III-A Lote 1</vt:lpstr>
      <vt:lpstr>Modelo III-A Lote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toni</cp:lastModifiedBy>
  <cp:lastPrinted>2020-06-23T07:41:05Z</cp:lastPrinted>
  <dcterms:created xsi:type="dcterms:W3CDTF">2019-10-25T10:56:41Z</dcterms:created>
  <dcterms:modified xsi:type="dcterms:W3CDTF">2020-06-23T08:30:57Z</dcterms:modified>
</cp:coreProperties>
</file>